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988"/>
  </bookViews>
  <sheets>
    <sheet name="المبلغ المطلوب للتأسيس" sheetId="4" r:id="rId1"/>
    <sheet name="إيردات أول سنة" sheetId="1" r:id="rId2"/>
    <sheet name="إجمالي أرباح خسائر السنة الأولى" sheetId="2" r:id="rId3"/>
    <sheet name="أرباح أو خسائر ثلاث سنوات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EnvQsWxxr1gpV5gkIeqRlQyFMsg==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B26" i="4" l="1"/>
  <c r="B34" i="4" l="1"/>
  <c r="D56" i="2" s="1"/>
  <c r="E17" i="1"/>
  <c r="B20" i="4"/>
  <c r="J56" i="2" l="1"/>
  <c r="J60" i="2" s="1"/>
  <c r="I56" i="2"/>
  <c r="I60" i="2" s="1"/>
  <c r="H56" i="2"/>
  <c r="H60" i="2" s="1"/>
  <c r="K56" i="2"/>
  <c r="K60" i="2" s="1"/>
  <c r="C56" i="2"/>
  <c r="G56" i="2"/>
  <c r="G60" i="2" s="1"/>
  <c r="N56" i="2"/>
  <c r="N60" i="2" s="1"/>
  <c r="F56" i="2"/>
  <c r="F60" i="2" s="1"/>
  <c r="M56" i="2"/>
  <c r="M60" i="2" s="1"/>
  <c r="E56" i="2"/>
  <c r="E60" i="2" s="1"/>
  <c r="L56" i="2"/>
  <c r="L60" i="2" s="1"/>
  <c r="D16" i="3"/>
  <c r="C16" i="3"/>
  <c r="D8" i="3"/>
  <c r="D17" i="3" s="1"/>
  <c r="C8" i="3"/>
  <c r="C17" i="3" s="1"/>
  <c r="D60" i="2"/>
  <c r="O59" i="2"/>
  <c r="O58" i="2"/>
  <c r="O57" i="2"/>
  <c r="O55" i="2"/>
  <c r="O54" i="2"/>
  <c r="O53" i="2"/>
  <c r="O52" i="2"/>
  <c r="O51" i="2"/>
  <c r="O50" i="2"/>
  <c r="O49" i="2"/>
  <c r="O48" i="2"/>
  <c r="O47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O43" i="2"/>
  <c r="O42" i="2"/>
  <c r="O41" i="2"/>
  <c r="O40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O36" i="2"/>
  <c r="O35" i="2"/>
  <c r="O34" i="2"/>
  <c r="O33" i="2"/>
  <c r="N31" i="2"/>
  <c r="M31" i="2"/>
  <c r="L31" i="2"/>
  <c r="K31" i="2"/>
  <c r="J31" i="2"/>
  <c r="I31" i="2"/>
  <c r="H31" i="2"/>
  <c r="G31" i="2"/>
  <c r="O31" i="2" s="1"/>
  <c r="B12" i="3" s="1"/>
  <c r="F31" i="2"/>
  <c r="E31" i="2"/>
  <c r="D31" i="2"/>
  <c r="C31" i="2"/>
  <c r="B24" i="4" s="1"/>
  <c r="O30" i="2"/>
  <c r="O29" i="2"/>
  <c r="O28" i="2"/>
  <c r="O27" i="2"/>
  <c r="N25" i="2"/>
  <c r="K25" i="2"/>
  <c r="G25" i="2"/>
  <c r="F25" i="2"/>
  <c r="N24" i="2"/>
  <c r="M24" i="2"/>
  <c r="M25" i="2" s="1"/>
  <c r="L24" i="2"/>
  <c r="L25" i="2" s="1"/>
  <c r="K24" i="2"/>
  <c r="J24" i="2"/>
  <c r="J25" i="2" s="1"/>
  <c r="I24" i="2"/>
  <c r="I25" i="2" s="1"/>
  <c r="H24" i="2"/>
  <c r="H25" i="2" s="1"/>
  <c r="G24" i="2"/>
  <c r="F24" i="2"/>
  <c r="E24" i="2"/>
  <c r="E25" i="2" s="1"/>
  <c r="D24" i="2"/>
  <c r="D25" i="2" s="1"/>
  <c r="C24" i="2"/>
  <c r="O24" i="2" s="1"/>
  <c r="O23" i="2"/>
  <c r="O22" i="2"/>
  <c r="O21" i="2"/>
  <c r="O20" i="2"/>
  <c r="O19" i="2"/>
  <c r="O18" i="2"/>
  <c r="N16" i="2"/>
  <c r="M16" i="2"/>
  <c r="L16" i="2"/>
  <c r="K16" i="2"/>
  <c r="J16" i="2"/>
  <c r="I16" i="2"/>
  <c r="H16" i="2"/>
  <c r="G16" i="2"/>
  <c r="F16" i="2"/>
  <c r="E16" i="2"/>
  <c r="D16" i="2"/>
  <c r="C16" i="2"/>
  <c r="B22" i="4" s="1"/>
  <c r="O15" i="2"/>
  <c r="O14" i="2"/>
  <c r="O13" i="2"/>
  <c r="O12" i="2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B20" i="1"/>
  <c r="O19" i="1"/>
  <c r="N19" i="1"/>
  <c r="M19" i="1"/>
  <c r="L19" i="1"/>
  <c r="K19" i="1"/>
  <c r="J19" i="1"/>
  <c r="I19" i="1"/>
  <c r="H19" i="1"/>
  <c r="G19" i="1"/>
  <c r="F19" i="1"/>
  <c r="P19" i="1" s="1"/>
  <c r="E19" i="1"/>
  <c r="D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B18" i="1"/>
  <c r="O17" i="1"/>
  <c r="N17" i="1"/>
  <c r="M17" i="1"/>
  <c r="L17" i="1"/>
  <c r="K17" i="1"/>
  <c r="J17" i="1"/>
  <c r="I17" i="1"/>
  <c r="H17" i="1"/>
  <c r="G17" i="1"/>
  <c r="F17" i="1"/>
  <c r="D17" i="1"/>
  <c r="P17" i="1" s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O13" i="1"/>
  <c r="N13" i="1"/>
  <c r="M13" i="1"/>
  <c r="L13" i="1"/>
  <c r="K13" i="1"/>
  <c r="J13" i="1"/>
  <c r="I13" i="1"/>
  <c r="H13" i="1"/>
  <c r="G13" i="1"/>
  <c r="F13" i="1"/>
  <c r="E13" i="1"/>
  <c r="D13" i="1"/>
  <c r="D22" i="1" s="1"/>
  <c r="P12" i="1"/>
  <c r="P11" i="1"/>
  <c r="P10" i="1"/>
  <c r="P9" i="1"/>
  <c r="P8" i="1"/>
  <c r="P7" i="1"/>
  <c r="P6" i="1"/>
  <c r="B27" i="4" l="1"/>
  <c r="C60" i="2"/>
  <c r="C61" i="2" s="1"/>
  <c r="O45" i="2"/>
  <c r="B14" i="3" s="1"/>
  <c r="O38" i="2"/>
  <c r="B13" i="3" s="1"/>
  <c r="B25" i="4"/>
  <c r="C25" i="2"/>
  <c r="B23" i="4" s="1"/>
  <c r="D7" i="2"/>
  <c r="L7" i="2"/>
  <c r="M23" i="1"/>
  <c r="D23" i="1"/>
  <c r="C8" i="2" s="1"/>
  <c r="L23" i="1"/>
  <c r="K8" i="2" s="1"/>
  <c r="D61" i="2"/>
  <c r="K61" i="2"/>
  <c r="O56" i="2"/>
  <c r="I61" i="2"/>
  <c r="N61" i="2"/>
  <c r="F61" i="2"/>
  <c r="L61" i="2"/>
  <c r="E61" i="2"/>
  <c r="M61" i="2"/>
  <c r="O60" i="2"/>
  <c r="B15" i="3" s="1"/>
  <c r="N23" i="1"/>
  <c r="M8" i="2" s="1"/>
  <c r="F23" i="1"/>
  <c r="E8" i="2" s="1"/>
  <c r="G23" i="1"/>
  <c r="F8" i="2" s="1"/>
  <c r="I23" i="1"/>
  <c r="H8" i="2" s="1"/>
  <c r="H61" i="2"/>
  <c r="O25" i="2"/>
  <c r="B11" i="3" s="1"/>
  <c r="K23" i="1"/>
  <c r="J8" i="2" s="1"/>
  <c r="J61" i="2"/>
  <c r="E23" i="1"/>
  <c r="D8" i="2" s="1"/>
  <c r="E7" i="2"/>
  <c r="M7" i="2"/>
  <c r="P16" i="1"/>
  <c r="F7" i="2"/>
  <c r="N7" i="2"/>
  <c r="G61" i="2"/>
  <c r="O23" i="1"/>
  <c r="G7" i="2"/>
  <c r="P13" i="1"/>
  <c r="H23" i="1"/>
  <c r="H7" i="2"/>
  <c r="I7" i="2"/>
  <c r="J23" i="1"/>
  <c r="J7" i="2"/>
  <c r="O16" i="2"/>
  <c r="C7" i="2"/>
  <c r="K7" i="2"/>
  <c r="B31" i="4" l="1"/>
  <c r="D24" i="1"/>
  <c r="C9" i="2" s="1"/>
  <c r="C62" i="2" s="1"/>
  <c r="L24" i="1"/>
  <c r="K9" i="2" s="1"/>
  <c r="K62" i="2" s="1"/>
  <c r="N24" i="1"/>
  <c r="M9" i="2" s="1"/>
  <c r="M62" i="2" s="1"/>
  <c r="F24" i="1"/>
  <c r="E9" i="2" s="1"/>
  <c r="E62" i="2" s="1"/>
  <c r="I8" i="2"/>
  <c r="J24" i="1"/>
  <c r="I9" i="2" s="1"/>
  <c r="I62" i="2" s="1"/>
  <c r="L8" i="2"/>
  <c r="M24" i="1"/>
  <c r="L9" i="2" s="1"/>
  <c r="L62" i="2" s="1"/>
  <c r="G8" i="2"/>
  <c r="H24" i="1"/>
  <c r="G9" i="2" s="1"/>
  <c r="G62" i="2" s="1"/>
  <c r="N8" i="2"/>
  <c r="O24" i="1"/>
  <c r="N9" i="2" s="1"/>
  <c r="N62" i="2" s="1"/>
  <c r="K24" i="1"/>
  <c r="J9" i="2" s="1"/>
  <c r="J62" i="2" s="1"/>
  <c r="O7" i="2"/>
  <c r="B6" i="3" s="1"/>
  <c r="B10" i="3"/>
  <c r="O61" i="2"/>
  <c r="B16" i="3" s="1"/>
  <c r="I24" i="1"/>
  <c r="H9" i="2" s="1"/>
  <c r="H62" i="2" s="1"/>
  <c r="E24" i="1"/>
  <c r="D9" i="2" s="1"/>
  <c r="D62" i="2" s="1"/>
  <c r="P23" i="1"/>
  <c r="O8" i="2" s="1"/>
  <c r="B7" i="3" s="1"/>
  <c r="G24" i="1"/>
  <c r="F9" i="2" s="1"/>
  <c r="F62" i="2" s="1"/>
  <c r="P22" i="1"/>
  <c r="B32" i="4" l="1"/>
  <c r="B33" i="4" s="1"/>
  <c r="P24" i="1"/>
  <c r="O9" i="2" s="1"/>
  <c r="O62" i="2" l="1"/>
  <c r="B17" i="3" s="1"/>
  <c r="B8" i="3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ID#AAAAJ9cbeyc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أسماء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المنتجات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الخدمات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ستقوم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ببيعها</t>
        </r>
      </text>
    </comment>
    <comment ref="C6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ID#AAAAJ9cbeyg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لك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العميل</t>
        </r>
      </text>
    </comment>
    <comment ref="D6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ID#AAAAJ9cbeyQ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كمية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المنتجات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الخدمات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سيتم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بيعها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</t>
        </r>
      </text>
    </comment>
    <comment ref="C16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ID#AAAAJ9cbeyU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تكلفة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</text>
    </comment>
    <comment ref="D16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ID#AAAAJ9cbeyM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لا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تكتب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شئ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هنا،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سيتم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بشكل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آلي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كتابة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الأرقام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بنفس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الأقام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الموجودة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خانة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الايرادات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RZIP/tKr+QgX1Akuq9quugwlXw=="/>
    </ext>
  </extLst>
</comments>
</file>

<file path=xl/comments2.xml><?xml version="1.0" encoding="utf-8"?>
<comments xmlns="http://schemas.openxmlformats.org/spreadsheetml/2006/main">
  <authors>
    <author/>
  </authors>
  <commentList>
    <comment ref="B44" authorId="0" shapeId="0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ID#AAAAJ9cbeyY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المقابل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المالي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الرسوم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الموظف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الأجنبي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للدولة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وجوده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وعمله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السعودية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hsrfIDIZcmDMnv+77RsW/WVGJQ=="/>
    </ext>
  </extLst>
</comments>
</file>

<file path=xl/sharedStrings.xml><?xml version="1.0" encoding="utf-8"?>
<sst xmlns="http://schemas.openxmlformats.org/spreadsheetml/2006/main" count="269" uniqueCount="129">
  <si>
    <t>قائمة الأرباح والخسائر</t>
  </si>
  <si>
    <t>اكتب اسم الشركة/المشروع</t>
  </si>
  <si>
    <t>قائمة الإيرادات وتكاليف المبيعات للسنة الأولى</t>
  </si>
  <si>
    <t>مصادر الإيرادات</t>
  </si>
  <si>
    <t>البند</t>
  </si>
  <si>
    <t>اسم المنتج/الخدمة</t>
  </si>
  <si>
    <t>سعر المنتج/الخدمة</t>
  </si>
  <si>
    <t>الشهر الأول</t>
  </si>
  <si>
    <t>الشهر الثاني</t>
  </si>
  <si>
    <t>الشهر الثالث</t>
  </si>
  <si>
    <t>الشهر الرابع</t>
  </si>
  <si>
    <t>الشهر الخامس</t>
  </si>
  <si>
    <t>الشهر السادس</t>
  </si>
  <si>
    <t>الشهر السابع</t>
  </si>
  <si>
    <t>الشهر الثامن</t>
  </si>
  <si>
    <t>الشهر التاسع</t>
  </si>
  <si>
    <t>الشهر العاشر</t>
  </si>
  <si>
    <t>الشهر الحادي  عشر</t>
  </si>
  <si>
    <t>الشهر لثاني عشر</t>
  </si>
  <si>
    <t>المجموع</t>
  </si>
  <si>
    <t>X1</t>
  </si>
  <si>
    <t>إجمالي الإيرادات</t>
  </si>
  <si>
    <t>تكاليف المنتجات/الخدمات</t>
  </si>
  <si>
    <t>تكلفة المنتج/الخدمة</t>
  </si>
  <si>
    <t>ضريبة القيمة المضافة 15%</t>
  </si>
  <si>
    <t>إجمالي تكلفة المنتجات والخدمات</t>
  </si>
  <si>
    <t>هامش الربح</t>
  </si>
  <si>
    <t>ملاحظات مهمة بالنسبة لألوان الخلايا</t>
  </si>
  <si>
    <t>غير قابل للتعديل</t>
  </si>
  <si>
    <t>بامكانك التعديل</t>
  </si>
  <si>
    <t>إجمالي الأرباح/الخسائر السنة الأولى</t>
  </si>
  <si>
    <r>
      <rPr>
        <b/>
        <sz val="20"/>
        <color rgb="FFFF0000"/>
        <rFont val="Tahoma"/>
        <family val="2"/>
      </rPr>
      <t>ملاحظة</t>
    </r>
    <r>
      <rPr>
        <sz val="20"/>
        <color rgb="FF262626"/>
        <rFont val="Tahoma"/>
        <family val="2"/>
      </rPr>
      <t xml:space="preserve"> : المبلغ الذي يتم دفعه بشكل سنوي أو مرة واحدة في بداية المشروع، يجب  تقسيم هذا المبلغ على 12 ( عدد الشهور في السنة ) ليتم حسابه بالشهر</t>
    </r>
  </si>
  <si>
    <t>الإيرادات</t>
  </si>
  <si>
    <t xml:space="preserve">   </t>
  </si>
  <si>
    <t>الشهر 1</t>
  </si>
  <si>
    <t xml:space="preserve"> الشهر 2</t>
  </si>
  <si>
    <t>الشهر 3</t>
  </si>
  <si>
    <t>الشهر 4</t>
  </si>
  <si>
    <t>الشهر 5</t>
  </si>
  <si>
    <t>الشهر 6</t>
  </si>
  <si>
    <t>الشهر 7</t>
  </si>
  <si>
    <t>الشهر 8</t>
  </si>
  <si>
    <t>الشهر 9</t>
  </si>
  <si>
    <t>الشهر 10</t>
  </si>
  <si>
    <t>الشهر 11</t>
  </si>
  <si>
    <t>الشهر 12</t>
  </si>
  <si>
    <t>المصروفات</t>
  </si>
  <si>
    <t>1-الإيجارات</t>
  </si>
  <si>
    <t>الوصف</t>
  </si>
  <si>
    <t>إيجار مقر</t>
  </si>
  <si>
    <t>إيجار مستودع</t>
  </si>
  <si>
    <t>ايجار سيارات</t>
  </si>
  <si>
    <t>أخرى</t>
  </si>
  <si>
    <t>إجمالي الإيجارات</t>
  </si>
  <si>
    <t>2-الرواتب والأجور</t>
  </si>
  <si>
    <t>مدير عام</t>
  </si>
  <si>
    <t>مدير تسويق</t>
  </si>
  <si>
    <t>مدير عمليات</t>
  </si>
  <si>
    <t>مدير المبيعات</t>
  </si>
  <si>
    <t>التأمينات الاجتماعية 12%</t>
  </si>
  <si>
    <t>إجمالي الرواتب والأجور</t>
  </si>
  <si>
    <t>3-مصاريف التسويق</t>
  </si>
  <si>
    <t>حملات تسويقية تقليدية</t>
  </si>
  <si>
    <t>مطبوعات</t>
  </si>
  <si>
    <t>المشاركة مؤتمرات ومعارض</t>
  </si>
  <si>
    <t xml:space="preserve"> إلكتروني وشبكات إجتماعية</t>
  </si>
  <si>
    <t>إجمالي مصاريف التسويق</t>
  </si>
  <si>
    <t>4-المصاريف التقنية</t>
  </si>
  <si>
    <t>تطبيق الكتروني</t>
  </si>
  <si>
    <t>موقع الكتروني</t>
  </si>
  <si>
    <t>الدومين</t>
  </si>
  <si>
    <t>خدمات التخزين السحابي</t>
  </si>
  <si>
    <t>إجمالي المصاريف التقنية</t>
  </si>
  <si>
    <t>5-المصاريف الحكومية</t>
  </si>
  <si>
    <t>سجل تجاري</t>
  </si>
  <si>
    <t>اشتراك غرفة تجارية</t>
  </si>
  <si>
    <t>تصريح بلدية</t>
  </si>
  <si>
    <t>رسوم تأشيرات</t>
  </si>
  <si>
    <t>المقابل المالي</t>
  </si>
  <si>
    <t>إجمالي المصاريف الحكومية</t>
  </si>
  <si>
    <t>6-المصاريف العامة والإدارية</t>
  </si>
  <si>
    <t>مصاريف قانونية</t>
  </si>
  <si>
    <t>مصاريف المكتب (نثريات أو قرطاسية)</t>
  </si>
  <si>
    <t>مصاريف التنقل</t>
  </si>
  <si>
    <t>مصاريف البريد والمراسلات</t>
  </si>
  <si>
    <t>مصاريف سفر</t>
  </si>
  <si>
    <t>مصاريف اتصالات وانترنت</t>
  </si>
  <si>
    <t>مصاريف صيانة وقطع غيار</t>
  </si>
  <si>
    <t>الكهرباء</t>
  </si>
  <si>
    <t>الماء</t>
  </si>
  <si>
    <t>إهلاك الأصول</t>
  </si>
  <si>
    <t>الإشتراكات</t>
  </si>
  <si>
    <t>أخرى - اكتب</t>
  </si>
  <si>
    <t>إجمالي المصاريف العامة والإدارية</t>
  </si>
  <si>
    <t>إجمالي المصروفات</t>
  </si>
  <si>
    <t>صافي الربح</t>
  </si>
  <si>
    <t>إجمالي الأرباح/الخسائر السنوية</t>
  </si>
  <si>
    <t>السنة الأولى</t>
  </si>
  <si>
    <t>السنة الثانية</t>
  </si>
  <si>
    <t>السنة الثالثة</t>
  </si>
  <si>
    <t>شراء الأصول</t>
  </si>
  <si>
    <t>شراء أراضي وعقارات</t>
  </si>
  <si>
    <t>المبلغ</t>
  </si>
  <si>
    <t xml:space="preserve">شراء سيارات </t>
  </si>
  <si>
    <t>تعديل وإصلاح سيارات</t>
  </si>
  <si>
    <t>شراء أثاث</t>
  </si>
  <si>
    <t>تركيب وتوصيل الأثاث</t>
  </si>
  <si>
    <t>تركيب وتوصيل المعدات والآلات</t>
  </si>
  <si>
    <t>شراء معدات والآلات</t>
  </si>
  <si>
    <t>شراء أجهزة كمبيوتر والكترونيات</t>
  </si>
  <si>
    <t>تطوير وإصلاح أراضي وعقارات</t>
  </si>
  <si>
    <t>مبالغ مودعة بغرض التأمين</t>
  </si>
  <si>
    <t>قيمة المخزون</t>
  </si>
  <si>
    <t>نثريات</t>
  </si>
  <si>
    <t>إجمالي قيمة الأصول</t>
  </si>
  <si>
    <t>أخرى - أكتب</t>
  </si>
  <si>
    <t>أخرى أكتب</t>
  </si>
  <si>
    <t>مصاريف الشركة</t>
  </si>
  <si>
    <t>المصاريف العامة والإدارية (ما عدا الإهلاك)</t>
  </si>
  <si>
    <t>إجمالي مصاريف الشركة</t>
  </si>
  <si>
    <t>الرواتب والأجور (6-12 شهر)</t>
  </si>
  <si>
    <t>معدل الإهلاك الشهري للأصول</t>
  </si>
  <si>
    <t>هامش خطأ وطواريء ١٠٪</t>
  </si>
  <si>
    <t>المبلغ المطلوب للتأسيس أو الاستثمار</t>
  </si>
  <si>
    <t>إجمالي المبلغ المطلوب للاستثمار</t>
  </si>
  <si>
    <t>الإيجارات (6-12 شهر)</t>
  </si>
  <si>
    <t>مصاريف التسويق (6-12 شهر)</t>
  </si>
  <si>
    <t>المصاريف التقنية (6-12 شهر)</t>
  </si>
  <si>
    <t>المصاريف الحكومية (12 شهر)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</si>
</sst>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SAR&quot;* #,##0_);_(&quot;SAR&quot;* \(#,##0\);_(&quot;SAR&quot;* &quot;-&quot;_);_(@_)"/>
    <numFmt numFmtId="165" formatCode="_(&quot;SAR&quot;* #,##0.00_);_(&quot;SAR&quot;* \(#,##0.00\);_(&quot;SAR&quot;* &quot;-&quot;??_);_(@_)"/>
    <numFmt numFmtId="166" formatCode="&quot;SAR&quot;#,##0.00"/>
    <numFmt numFmtId="167" formatCode="[$-2000401]0"/>
  </numFmts>
  <fonts count="21" x14ac:knownFonts="1">
    <font>
      <sz val="12"/>
      <color theme="1"/>
      <name val="Arial"/>
    </font>
    <font>
      <b/>
      <sz val="20"/>
      <color theme="1"/>
      <name val="Tahoma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20"/>
      <color rgb="FF262626"/>
      <name val="Tahoma"/>
      <family val="2"/>
    </font>
    <font>
      <b/>
      <sz val="22"/>
      <color rgb="FFC00000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b/>
      <sz val="16"/>
      <color theme="0"/>
      <name val="Tahoma"/>
      <family val="2"/>
    </font>
    <font>
      <sz val="16"/>
      <color rgb="FF000000"/>
      <name val="Tahoma"/>
      <family val="2"/>
    </font>
    <font>
      <b/>
      <sz val="12"/>
      <color theme="1"/>
      <name val="Tahoma"/>
      <family val="2"/>
    </font>
    <font>
      <sz val="22"/>
      <color theme="0"/>
      <name val="Tahoma"/>
      <family val="2"/>
    </font>
    <font>
      <b/>
      <sz val="20"/>
      <color rgb="FFC00000"/>
      <name val="Tahoma"/>
      <family val="2"/>
    </font>
    <font>
      <b/>
      <sz val="22"/>
      <color theme="0"/>
      <name val="Tahoma"/>
      <family val="2"/>
    </font>
    <font>
      <b/>
      <sz val="16"/>
      <color rgb="FF262626"/>
      <name val="Tahoma"/>
      <family val="2"/>
    </font>
    <font>
      <sz val="12"/>
      <color rgb="FF262626"/>
      <name val="Tahoma"/>
      <family val="2"/>
    </font>
    <font>
      <sz val="11"/>
      <color rgb="FF262626"/>
      <name val="Tahoma"/>
      <family val="2"/>
    </font>
    <font>
      <b/>
      <sz val="20"/>
      <color rgb="FFFF0000"/>
      <name val="Tahom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theme="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164" fontId="7" fillId="0" borderId="8" xfId="0" applyNumberFormat="1" applyFont="1" applyBorder="1" applyAlignment="1">
      <alignment horizontal="center" vertical="center" readingOrder="2"/>
    </xf>
    <xf numFmtId="0" fontId="7" fillId="0" borderId="8" xfId="0" applyFont="1" applyBorder="1" applyAlignment="1">
      <alignment horizontal="center" vertical="center" readingOrder="2"/>
    </xf>
    <xf numFmtId="0" fontId="7" fillId="2" borderId="9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7" fillId="2" borderId="10" xfId="0" applyFont="1" applyFill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 readingOrder="2"/>
    </xf>
    <xf numFmtId="0" fontId="8" fillId="2" borderId="13" xfId="0" applyFont="1" applyFill="1" applyBorder="1" applyAlignment="1">
      <alignment horizontal="center" vertical="center" readingOrder="2"/>
    </xf>
    <xf numFmtId="0" fontId="8" fillId="2" borderId="14" xfId="0" applyFont="1" applyFill="1" applyBorder="1" applyAlignment="1">
      <alignment horizontal="center" vertical="center" readingOrder="2"/>
    </xf>
    <xf numFmtId="0" fontId="7" fillId="2" borderId="15" xfId="0" applyFont="1" applyFill="1" applyBorder="1" applyAlignment="1">
      <alignment horizontal="center" vertical="center" readingOrder="2"/>
    </xf>
    <xf numFmtId="165" fontId="7" fillId="2" borderId="15" xfId="0" applyNumberFormat="1" applyFont="1" applyFill="1" applyBorder="1" applyAlignment="1">
      <alignment horizontal="center" vertical="center" readingOrder="2"/>
    </xf>
    <xf numFmtId="165" fontId="7" fillId="2" borderId="16" xfId="0" applyNumberFormat="1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horizontal="center" vertical="center" readingOrder="2"/>
    </xf>
    <xf numFmtId="0" fontId="8" fillId="3" borderId="5" xfId="0" applyFont="1" applyFill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readingOrder="2"/>
    </xf>
    <xf numFmtId="0" fontId="8" fillId="5" borderId="9" xfId="0" applyFont="1" applyFill="1" applyBorder="1" applyAlignment="1">
      <alignment horizontal="center" vertical="center" readingOrder="2"/>
    </xf>
    <xf numFmtId="165" fontId="7" fillId="0" borderId="8" xfId="0" applyNumberFormat="1" applyFont="1" applyBorder="1" applyAlignment="1">
      <alignment horizontal="center" vertical="center" readingOrder="2"/>
    </xf>
    <xf numFmtId="0" fontId="8" fillId="6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164" fontId="7" fillId="2" borderId="9" xfId="0" applyNumberFormat="1" applyFont="1" applyFill="1" applyBorder="1" applyAlignment="1">
      <alignment horizontal="center" vertical="center" readingOrder="2"/>
    </xf>
    <xf numFmtId="165" fontId="7" fillId="2" borderId="10" xfId="0" applyNumberFormat="1" applyFont="1" applyFill="1" applyBorder="1" applyAlignment="1">
      <alignment horizontal="center" vertical="center" readingOrder="2"/>
    </xf>
    <xf numFmtId="165" fontId="7" fillId="2" borderId="12" xfId="0" applyNumberFormat="1" applyFont="1" applyFill="1" applyBorder="1" applyAlignment="1">
      <alignment horizontal="center" vertical="center" readingOrder="2"/>
    </xf>
    <xf numFmtId="0" fontId="8" fillId="2" borderId="17" xfId="0" applyFont="1" applyFill="1" applyBorder="1" applyAlignment="1">
      <alignment horizontal="center" vertical="center" readingOrder="2"/>
    </xf>
    <xf numFmtId="0" fontId="8" fillId="2" borderId="18" xfId="0" applyFont="1" applyFill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center" vertical="center" readingOrder="2"/>
    </xf>
    <xf numFmtId="165" fontId="7" fillId="2" borderId="20" xfId="0" applyNumberFormat="1" applyFont="1" applyFill="1" applyBorder="1" applyAlignment="1">
      <alignment horizontal="center" vertical="center" readingOrder="2"/>
    </xf>
    <xf numFmtId="0" fontId="6" fillId="3" borderId="13" xfId="0" applyFont="1" applyFill="1" applyBorder="1" applyAlignment="1">
      <alignment horizontal="center" vertical="center" readingOrder="2"/>
    </xf>
    <xf numFmtId="0" fontId="6" fillId="3" borderId="14" xfId="0" applyFont="1" applyFill="1" applyBorder="1" applyAlignment="1">
      <alignment horizontal="center" vertical="center" readingOrder="2"/>
    </xf>
    <xf numFmtId="0" fontId="11" fillId="3" borderId="15" xfId="0" applyFont="1" applyFill="1" applyBorder="1" applyAlignment="1">
      <alignment horizontal="center" vertical="center" readingOrder="2"/>
    </xf>
    <xf numFmtId="165" fontId="11" fillId="3" borderId="15" xfId="0" applyNumberFormat="1" applyFont="1" applyFill="1" applyBorder="1" applyAlignment="1">
      <alignment horizontal="center" vertical="center" readingOrder="2"/>
    </xf>
    <xf numFmtId="165" fontId="11" fillId="3" borderId="16" xfId="0" applyNumberFormat="1" applyFont="1" applyFill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8" fillId="5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 wrapText="1" readingOrder="2"/>
    </xf>
    <xf numFmtId="0" fontId="7" fillId="3" borderId="5" xfId="0" applyFont="1" applyFill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2" borderId="9" xfId="0" applyFont="1" applyFill="1" applyBorder="1" applyAlignment="1">
      <alignment horizontal="right" readingOrder="2"/>
    </xf>
    <xf numFmtId="165" fontId="7" fillId="2" borderId="9" xfId="0" applyNumberFormat="1" applyFont="1" applyFill="1" applyBorder="1" applyAlignment="1">
      <alignment horizontal="right" readingOrder="2"/>
    </xf>
    <xf numFmtId="0" fontId="7" fillId="2" borderId="12" xfId="0" applyFont="1" applyFill="1" applyBorder="1" applyAlignment="1">
      <alignment horizontal="right" readingOrder="2"/>
    </xf>
    <xf numFmtId="165" fontId="7" fillId="2" borderId="12" xfId="0" applyNumberFormat="1" applyFont="1" applyFill="1" applyBorder="1" applyAlignment="1">
      <alignment horizontal="right" readingOrder="2"/>
    </xf>
    <xf numFmtId="0" fontId="8" fillId="0" borderId="17" xfId="0" applyFont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right" readingOrder="2"/>
    </xf>
    <xf numFmtId="165" fontId="7" fillId="2" borderId="19" xfId="0" applyNumberFormat="1" applyFont="1" applyFill="1" applyBorder="1" applyAlignment="1">
      <alignment horizontal="right" readingOrder="2"/>
    </xf>
    <xf numFmtId="165" fontId="7" fillId="2" borderId="20" xfId="0" applyNumberFormat="1" applyFont="1" applyFill="1" applyBorder="1" applyAlignment="1">
      <alignment horizontal="right" readingOrder="2"/>
    </xf>
    <xf numFmtId="0" fontId="6" fillId="3" borderId="21" xfId="0" applyFont="1" applyFill="1" applyBorder="1" applyAlignment="1">
      <alignment horizontal="center" vertical="center" readingOrder="2"/>
    </xf>
    <xf numFmtId="0" fontId="11" fillId="3" borderId="22" xfId="0" applyFont="1" applyFill="1" applyBorder="1" applyAlignment="1">
      <alignment horizontal="center" vertical="center" readingOrder="2"/>
    </xf>
    <xf numFmtId="0" fontId="11" fillId="3" borderId="23" xfId="0" applyFont="1" applyFill="1" applyBorder="1" applyAlignment="1">
      <alignment horizontal="center" vertical="center" readingOrder="2"/>
    </xf>
    <xf numFmtId="0" fontId="8" fillId="4" borderId="4" xfId="0" applyFont="1" applyFill="1" applyBorder="1" applyAlignment="1">
      <alignment horizontal="center" vertical="center" readingOrder="2"/>
    </xf>
    <xf numFmtId="0" fontId="9" fillId="4" borderId="24" xfId="0" applyFont="1" applyFill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165" fontId="7" fillId="0" borderId="10" xfId="0" applyNumberFormat="1" applyFont="1" applyBorder="1" applyAlignment="1">
      <alignment horizontal="right" readingOrder="2"/>
    </xf>
    <xf numFmtId="165" fontId="7" fillId="2" borderId="10" xfId="0" applyNumberFormat="1" applyFont="1" applyFill="1" applyBorder="1" applyAlignment="1">
      <alignment horizontal="right" readingOrder="2"/>
    </xf>
    <xf numFmtId="0" fontId="7" fillId="0" borderId="11" xfId="0" applyFont="1" applyBorder="1" applyAlignment="1">
      <alignment horizontal="center" vertical="center" readingOrder="2"/>
    </xf>
    <xf numFmtId="165" fontId="7" fillId="0" borderId="11" xfId="0" applyNumberFormat="1" applyFont="1" applyBorder="1" applyAlignment="1">
      <alignment horizontal="right" readingOrder="2"/>
    </xf>
    <xf numFmtId="0" fontId="8" fillId="2" borderId="25" xfId="0" applyFont="1" applyFill="1" applyBorder="1" applyAlignment="1">
      <alignment horizontal="center" vertical="center" readingOrder="2"/>
    </xf>
    <xf numFmtId="0" fontId="7" fillId="2" borderId="18" xfId="0" applyFont="1" applyFill="1" applyBorder="1" applyAlignment="1">
      <alignment horizontal="right" readingOrder="2"/>
    </xf>
    <xf numFmtId="0" fontId="8" fillId="4" borderId="21" xfId="0" applyFont="1" applyFill="1" applyBorder="1" applyAlignment="1">
      <alignment horizontal="center" vertical="center" readingOrder="2"/>
    </xf>
    <xf numFmtId="165" fontId="7" fillId="2" borderId="19" xfId="0" applyNumberFormat="1" applyFont="1" applyFill="1" applyBorder="1" applyAlignment="1">
      <alignment horizontal="center" readingOrder="2"/>
    </xf>
    <xf numFmtId="0" fontId="7" fillId="2" borderId="26" xfId="0" applyFont="1" applyFill="1" applyBorder="1" applyAlignment="1">
      <alignment horizontal="right" readingOrder="2"/>
    </xf>
    <xf numFmtId="0" fontId="8" fillId="2" borderId="27" xfId="0" applyFont="1" applyFill="1" applyBorder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wrapText="1" readingOrder="2"/>
    </xf>
    <xf numFmtId="0" fontId="9" fillId="4" borderId="10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8" fillId="5" borderId="10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wrapText="1" readingOrder="2"/>
    </xf>
    <xf numFmtId="0" fontId="8" fillId="0" borderId="7" xfId="0" applyFont="1" applyBorder="1" applyAlignment="1">
      <alignment horizontal="right" readingOrder="2"/>
    </xf>
    <xf numFmtId="0" fontId="8" fillId="0" borderId="7" xfId="0" applyFont="1" applyBorder="1" applyAlignment="1">
      <alignment horizontal="center" readingOrder="2"/>
    </xf>
    <xf numFmtId="0" fontId="8" fillId="0" borderId="1" xfId="0" applyFont="1" applyBorder="1" applyAlignment="1">
      <alignment horizontal="right" readingOrder="2"/>
    </xf>
    <xf numFmtId="0" fontId="7" fillId="4" borderId="5" xfId="0" applyFont="1" applyFill="1" applyBorder="1" applyAlignment="1">
      <alignment horizontal="right" readingOrder="2"/>
    </xf>
    <xf numFmtId="0" fontId="7" fillId="4" borderId="6" xfId="0" applyFont="1" applyFill="1" applyBorder="1" applyAlignment="1">
      <alignment horizontal="right" readingOrder="2"/>
    </xf>
    <xf numFmtId="0" fontId="8" fillId="0" borderId="8" xfId="0" applyFont="1" applyBorder="1" applyAlignment="1">
      <alignment horizontal="right" readingOrder="2"/>
    </xf>
    <xf numFmtId="165" fontId="7" fillId="0" borderId="8" xfId="0" applyNumberFormat="1" applyFont="1" applyBorder="1" applyAlignment="1">
      <alignment horizontal="right" readingOrder="2"/>
    </xf>
    <xf numFmtId="0" fontId="8" fillId="0" borderId="11" xfId="0" applyFont="1" applyBorder="1" applyAlignment="1">
      <alignment horizontal="right" readingOrder="2"/>
    </xf>
    <xf numFmtId="0" fontId="8" fillId="0" borderId="28" xfId="0" applyFont="1" applyBorder="1" applyAlignment="1">
      <alignment horizontal="right" readingOrder="2"/>
    </xf>
    <xf numFmtId="165" fontId="7" fillId="2" borderId="15" xfId="0" applyNumberFormat="1" applyFont="1" applyFill="1" applyBorder="1" applyAlignment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0" borderId="17" xfId="0" applyFont="1" applyBorder="1" applyAlignment="1">
      <alignment horizontal="right" readingOrder="2"/>
    </xf>
    <xf numFmtId="0" fontId="19" fillId="9" borderId="29" xfId="0" applyFont="1" applyFill="1" applyBorder="1"/>
    <xf numFmtId="0" fontId="19" fillId="8" borderId="29" xfId="0" applyFont="1" applyFill="1" applyBorder="1"/>
    <xf numFmtId="0" fontId="19" fillId="0" borderId="29" xfId="0" applyFont="1" applyBorder="1"/>
    <xf numFmtId="0" fontId="19" fillId="10" borderId="29" xfId="0" applyFont="1" applyFill="1" applyBorder="1"/>
    <xf numFmtId="167" fontId="7" fillId="0" borderId="8" xfId="0" applyNumberFormat="1" applyFont="1" applyBorder="1" applyAlignment="1">
      <alignment horizontal="center" vertical="center" readingOrder="2"/>
    </xf>
    <xf numFmtId="166" fontId="0" fillId="8" borderId="29" xfId="0" applyNumberFormat="1" applyFill="1" applyBorder="1"/>
    <xf numFmtId="166" fontId="0" fillId="0" borderId="29" xfId="0" applyNumberFormat="1" applyBorder="1"/>
    <xf numFmtId="165" fontId="7" fillId="8" borderId="10" xfId="0" applyNumberFormat="1" applyFont="1" applyFill="1" applyBorder="1" applyAlignment="1">
      <alignment horizontal="right" readingOrder="2"/>
    </xf>
    <xf numFmtId="165" fontId="7" fillId="0" borderId="0" xfId="0" applyNumberFormat="1" applyFont="1" applyAlignment="1">
      <alignment horizontal="center" vertical="center" readingOrder="2"/>
    </xf>
    <xf numFmtId="167" fontId="7" fillId="0" borderId="0" xfId="0" applyNumberFormat="1" applyFont="1" applyAlignment="1">
      <alignment horizontal="center" vertical="center" readingOrder="2"/>
    </xf>
    <xf numFmtId="9" fontId="7" fillId="4" borderId="5" xfId="0" applyNumberFormat="1" applyFont="1" applyFill="1" applyBorder="1" applyAlignment="1">
      <alignment horizontal="right" readingOrder="2"/>
    </xf>
    <xf numFmtId="0" fontId="1" fillId="2" borderId="29" xfId="0" applyFont="1" applyFill="1" applyBorder="1" applyAlignment="1">
      <alignment horizontal="center" vertical="center" readingOrder="2"/>
    </xf>
    <xf numFmtId="0" fontId="2" fillId="0" borderId="29" xfId="0" applyFont="1" applyBorder="1"/>
    <xf numFmtId="0" fontId="4" fillId="0" borderId="29" xfId="0" applyFont="1" applyBorder="1" applyAlignment="1">
      <alignment horizontal="center" vertical="center" readingOrder="2"/>
    </xf>
    <xf numFmtId="0" fontId="19" fillId="9" borderId="29" xfId="0" applyFont="1" applyFill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10" borderId="29" xfId="0" applyNumberFormat="1" applyFill="1" applyBorder="1" applyAlignment="1">
      <alignment horizontal="center"/>
    </xf>
    <xf numFmtId="166" fontId="0" fillId="8" borderId="29" xfId="0" applyNumberFormat="1" applyFill="1" applyBorder="1" applyAlignment="1">
      <alignment horizontal="center"/>
    </xf>
    <xf numFmtId="0" fontId="19" fillId="8" borderId="30" xfId="0" applyFont="1" applyFill="1" applyBorder="1" applyAlignment="1">
      <alignment horizontal="right"/>
    </xf>
    <xf numFmtId="0" fontId="19" fillId="8" borderId="31" xfId="0" applyFont="1" applyFill="1" applyBorder="1" applyAlignment="1">
      <alignment horizontal="right"/>
    </xf>
    <xf numFmtId="0" fontId="19" fillId="8" borderId="32" xfId="0" applyFont="1" applyFill="1" applyBorder="1" applyAlignment="1">
      <alignment horizontal="right"/>
    </xf>
    <xf numFmtId="166" fontId="0" fillId="8" borderId="30" xfId="0" applyNumberFormat="1" applyFill="1" applyBorder="1" applyAlignment="1">
      <alignment horizontal="center"/>
    </xf>
    <xf numFmtId="166" fontId="0" fillId="8" borderId="31" xfId="0" applyNumberFormat="1" applyFill="1" applyBorder="1" applyAlignment="1">
      <alignment horizontal="center"/>
    </xf>
    <xf numFmtId="166" fontId="0" fillId="8" borderId="32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readingOrder="2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12" fillId="7" borderId="1" xfId="0" applyFont="1" applyFill="1" applyBorder="1" applyAlignment="1">
      <alignment horizontal="center" vertical="center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14" fillId="7" borderId="1" xfId="0" applyFont="1" applyFill="1" applyBorder="1" applyAlignment="1">
      <alignment horizontal="center" vertical="center" readingOrder="2"/>
    </xf>
    <xf numFmtId="9" fontId="7" fillId="4" borderId="6" xfId="0" applyNumberFormat="1" applyFont="1" applyFill="1" applyBorder="1" applyAlignment="1">
      <alignment horizontal="right" readingOrder="2"/>
    </xf>
  </cellXfs>
  <cellStyles count="1">
    <cellStyle name="Normal" xfId="0" builtinId="0"/>
  </cellStyles>
  <dxfs count="9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</dxfs>
  <tableStyles count="3">
    <tableStyle name="إيردات أول سنة-style" pivot="0" count="3">
      <tableStyleElement type="headerRow" dxfId="8"/>
      <tableStyleElement type="firstRowStripe" dxfId="7"/>
      <tableStyleElement type="secondRowStripe" dxfId="6"/>
    </tableStyle>
    <tableStyle name="إجمالي أرباح خسائر السنة الأولى-style" pivot="0" count="3">
      <tableStyleElement type="headerRow" dxfId="5"/>
      <tableStyleElement type="firstRowStripe" dxfId="4"/>
      <tableStyleElement type="secondRowStripe" dxfId="3"/>
    </tableStyle>
    <tableStyle name="أرباح أو خسائر ثلاث سنوات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5:P24">
  <tableColumns count="16">
    <tableColumn id="1" name="البند"/>
    <tableColumn id="2" name="اسم المنتج/الخدمة"/>
    <tableColumn id="3" name="سعر المنتج/الخدمة"/>
    <tableColumn id="4" name="الشهر الأول"/>
    <tableColumn id="5" name="الشهر الثاني"/>
    <tableColumn id="6" name="الشهر الثالث"/>
    <tableColumn id="7" name="الشهر الرابع"/>
    <tableColumn id="8" name="الشهر الخامس"/>
    <tableColumn id="9" name="الشهر السادس"/>
    <tableColumn id="10" name="الشهر السابع"/>
    <tableColumn id="11" name="الشهر الثامن"/>
    <tableColumn id="12" name="الشهر التاسع"/>
    <tableColumn id="13" name="الشهر العاشر"/>
    <tableColumn id="14" name="الشهر الحادي  عشر"/>
    <tableColumn id="15" name="الشهر لثاني عشر"/>
    <tableColumn id="16" name="المجموع"/>
  </tableColumns>
  <tableStyleInfo name="إيردات أول سنة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6:O62">
  <tableColumns count="15">
    <tableColumn id="1" name="البند"/>
    <tableColumn id="2" name="   "/>
    <tableColumn id="3" name="الشهر 1"/>
    <tableColumn id="4" name=" الشهر 2"/>
    <tableColumn id="5" name="الشهر 3"/>
    <tableColumn id="6" name="الشهر 4"/>
    <tableColumn id="7" name="الشهر 5"/>
    <tableColumn id="8" name="الشهر 6"/>
    <tableColumn id="9" name="الشهر 7"/>
    <tableColumn id="10" name="الشهر 8"/>
    <tableColumn id="11" name="الشهر 9"/>
    <tableColumn id="12" name="الشهر 10"/>
    <tableColumn id="13" name="الشهر 11"/>
    <tableColumn id="14" name="الشهر 12"/>
    <tableColumn id="15" name="المجموع"/>
  </tableColumns>
  <tableStyleInfo name="إجمالي أرباح خسائر السنة الأولى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4:D17">
  <tableColumns count="4">
    <tableColumn id="1" name="البند"/>
    <tableColumn id="2" name="السنة الأولى"/>
    <tableColumn id="3" name="السنة الثانية"/>
    <tableColumn id="4" name="السنة الثالثة"/>
  </tableColumns>
  <tableStyleInfo name="أرباح أو خسائر ثلاث سنوات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rightToLeft="1" tabSelected="1" topLeftCell="A25" zoomScale="116" zoomScaleNormal="80" workbookViewId="0">
      <selection activeCell="B27" sqref="B27:D27"/>
    </sheetView>
  </sheetViews>
  <sheetFormatPr defaultColWidth="10.90625" defaultRowHeight="15" x14ac:dyDescent="0.25"/>
  <cols>
    <col min="1" max="1" width="45.1796875" customWidth="1"/>
    <col min="2" max="4" width="20.7265625" customWidth="1"/>
  </cols>
  <sheetData>
    <row r="1" spans="1:4" ht="30" customHeight="1" x14ac:dyDescent="0.25">
      <c r="A1" s="102" t="s">
        <v>123</v>
      </c>
      <c r="B1" s="103"/>
      <c r="C1" s="103"/>
      <c r="D1" s="103"/>
    </row>
    <row r="2" spans="1:4" ht="30" customHeight="1" x14ac:dyDescent="0.25">
      <c r="A2" s="104" t="s">
        <v>1</v>
      </c>
      <c r="B2" s="103"/>
      <c r="C2" s="103"/>
      <c r="D2" s="103"/>
    </row>
    <row r="3" spans="1:4" ht="30" customHeight="1" x14ac:dyDescent="0.25">
      <c r="A3" s="91" t="s">
        <v>4</v>
      </c>
      <c r="B3" s="105" t="s">
        <v>102</v>
      </c>
      <c r="C3" s="105"/>
      <c r="D3" s="105"/>
    </row>
    <row r="4" spans="1:4" ht="30" customHeight="1" x14ac:dyDescent="0.25">
      <c r="A4" s="109" t="s">
        <v>100</v>
      </c>
      <c r="B4" s="110"/>
      <c r="C4" s="110"/>
      <c r="D4" s="111"/>
    </row>
    <row r="5" spans="1:4" ht="30" customHeight="1" x14ac:dyDescent="0.25">
      <c r="A5" s="93" t="s">
        <v>101</v>
      </c>
      <c r="B5" s="106"/>
      <c r="C5" s="106"/>
      <c r="D5" s="106"/>
    </row>
    <row r="6" spans="1:4" ht="30" customHeight="1" x14ac:dyDescent="0.25">
      <c r="A6" s="94" t="s">
        <v>110</v>
      </c>
      <c r="B6" s="107"/>
      <c r="C6" s="107"/>
      <c r="D6" s="107"/>
    </row>
    <row r="7" spans="1:4" ht="30" customHeight="1" x14ac:dyDescent="0.25">
      <c r="A7" s="93" t="s">
        <v>103</v>
      </c>
      <c r="B7" s="106"/>
      <c r="C7" s="106"/>
      <c r="D7" s="106"/>
    </row>
    <row r="8" spans="1:4" ht="30" customHeight="1" x14ac:dyDescent="0.25">
      <c r="A8" s="94" t="s">
        <v>104</v>
      </c>
      <c r="B8" s="107"/>
      <c r="C8" s="107"/>
      <c r="D8" s="107"/>
    </row>
    <row r="9" spans="1:4" ht="30" customHeight="1" x14ac:dyDescent="0.25">
      <c r="A9" s="93" t="s">
        <v>108</v>
      </c>
      <c r="B9" s="106"/>
      <c r="C9" s="106"/>
      <c r="D9" s="106"/>
    </row>
    <row r="10" spans="1:4" ht="30" customHeight="1" x14ac:dyDescent="0.25">
      <c r="A10" s="94" t="s">
        <v>107</v>
      </c>
      <c r="B10" s="107"/>
      <c r="C10" s="107"/>
      <c r="D10" s="107"/>
    </row>
    <row r="11" spans="1:4" ht="30" customHeight="1" x14ac:dyDescent="0.25">
      <c r="A11" s="93" t="s">
        <v>105</v>
      </c>
      <c r="B11" s="106"/>
      <c r="C11" s="106"/>
      <c r="D11" s="106"/>
    </row>
    <row r="12" spans="1:4" ht="30" customHeight="1" x14ac:dyDescent="0.25">
      <c r="A12" s="94" t="s">
        <v>106</v>
      </c>
      <c r="B12" s="107"/>
      <c r="C12" s="107"/>
      <c r="D12" s="107"/>
    </row>
    <row r="13" spans="1:4" ht="30" customHeight="1" x14ac:dyDescent="0.25">
      <c r="A13" s="93" t="s">
        <v>109</v>
      </c>
      <c r="B13" s="106"/>
      <c r="C13" s="106"/>
      <c r="D13" s="106"/>
    </row>
    <row r="14" spans="1:4" ht="30" customHeight="1" x14ac:dyDescent="0.25">
      <c r="A14" s="94" t="s">
        <v>111</v>
      </c>
      <c r="B14" s="107"/>
      <c r="C14" s="107"/>
      <c r="D14" s="107"/>
    </row>
    <row r="15" spans="1:4" ht="30" customHeight="1" x14ac:dyDescent="0.25">
      <c r="A15" s="93" t="s">
        <v>112</v>
      </c>
      <c r="B15" s="106"/>
      <c r="C15" s="106"/>
      <c r="D15" s="106"/>
    </row>
    <row r="16" spans="1:4" ht="30" customHeight="1" x14ac:dyDescent="0.25">
      <c r="A16" s="94" t="s">
        <v>113</v>
      </c>
      <c r="B16" s="107"/>
      <c r="C16" s="107"/>
      <c r="D16" s="107"/>
    </row>
    <row r="17" spans="1:4" ht="30" customHeight="1" x14ac:dyDescent="0.25">
      <c r="A17" s="93" t="s">
        <v>115</v>
      </c>
      <c r="B17" s="106"/>
      <c r="C17" s="106"/>
      <c r="D17" s="106"/>
    </row>
    <row r="18" spans="1:4" ht="30" customHeight="1" x14ac:dyDescent="0.25">
      <c r="A18" s="94" t="s">
        <v>115</v>
      </c>
      <c r="B18" s="107"/>
      <c r="C18" s="107"/>
      <c r="D18" s="107"/>
    </row>
    <row r="19" spans="1:4" ht="30" customHeight="1" x14ac:dyDescent="0.25">
      <c r="A19" s="93" t="s">
        <v>116</v>
      </c>
      <c r="B19" s="106"/>
      <c r="C19" s="106"/>
      <c r="D19" s="106"/>
    </row>
    <row r="20" spans="1:4" ht="30" customHeight="1" x14ac:dyDescent="0.25">
      <c r="A20" s="92" t="s">
        <v>114</v>
      </c>
      <c r="B20" s="108">
        <f>SUM(B5:D19)</f>
        <v>0</v>
      </c>
      <c r="C20" s="108"/>
      <c r="D20" s="108"/>
    </row>
    <row r="21" spans="1:4" ht="30" customHeight="1" x14ac:dyDescent="0.25">
      <c r="A21" s="109" t="s">
        <v>117</v>
      </c>
      <c r="B21" s="110"/>
      <c r="C21" s="110"/>
      <c r="D21" s="111"/>
    </row>
    <row r="22" spans="1:4" ht="30" customHeight="1" x14ac:dyDescent="0.25">
      <c r="A22" s="93" t="s">
        <v>125</v>
      </c>
      <c r="B22" s="106">
        <f>'إجمالي أرباح خسائر السنة الأولى'!C16*6</f>
        <v>6</v>
      </c>
      <c r="C22" s="106"/>
      <c r="D22" s="106"/>
    </row>
    <row r="23" spans="1:4" ht="30" customHeight="1" x14ac:dyDescent="0.25">
      <c r="A23" s="94" t="s">
        <v>120</v>
      </c>
      <c r="B23" s="107">
        <f>'إجمالي أرباح خسائر السنة الأولى'!C25*6</f>
        <v>6.7200000000000006</v>
      </c>
      <c r="C23" s="107"/>
      <c r="D23" s="107"/>
    </row>
    <row r="24" spans="1:4" ht="30" customHeight="1" x14ac:dyDescent="0.25">
      <c r="A24" s="93" t="s">
        <v>126</v>
      </c>
      <c r="B24" s="106">
        <f>'إجمالي أرباح خسائر السنة الأولى'!C31*6</f>
        <v>6</v>
      </c>
      <c r="C24" s="106"/>
      <c r="D24" s="106"/>
    </row>
    <row r="25" spans="1:4" ht="30" customHeight="1" x14ac:dyDescent="0.25">
      <c r="A25" s="94" t="s">
        <v>127</v>
      </c>
      <c r="B25" s="107">
        <f>'إجمالي أرباح خسائر السنة الأولى'!C38*6</f>
        <v>6</v>
      </c>
      <c r="C25" s="107"/>
      <c r="D25" s="107"/>
    </row>
    <row r="26" spans="1:4" ht="30" customHeight="1" x14ac:dyDescent="0.25">
      <c r="A26" s="93" t="s">
        <v>128</v>
      </c>
      <c r="B26" s="106">
        <f>'إجمالي أرباح خسائر السنة الأولى'!C45*12</f>
        <v>12</v>
      </c>
      <c r="C26" s="106"/>
      <c r="D26" s="106"/>
    </row>
    <row r="27" spans="1:4" ht="30" customHeight="1" x14ac:dyDescent="0.25">
      <c r="A27" s="94" t="s">
        <v>118</v>
      </c>
      <c r="B27" s="107">
        <f>('إجمالي أرباح خسائر السنة الأولى'!C60-'إجمالي أرباح خسائر السنة الأولى'!C56)*6</f>
        <v>6</v>
      </c>
      <c r="C27" s="107"/>
      <c r="D27" s="107"/>
    </row>
    <row r="28" spans="1:4" ht="30" customHeight="1" x14ac:dyDescent="0.25">
      <c r="A28" s="93" t="s">
        <v>115</v>
      </c>
      <c r="B28" s="106"/>
      <c r="C28" s="106"/>
      <c r="D28" s="106"/>
    </row>
    <row r="29" spans="1:4" ht="30" customHeight="1" x14ac:dyDescent="0.25">
      <c r="A29" s="94" t="s">
        <v>92</v>
      </c>
      <c r="B29" s="107"/>
      <c r="C29" s="107"/>
      <c r="D29" s="107"/>
    </row>
    <row r="30" spans="1:4" ht="30" customHeight="1" x14ac:dyDescent="0.25">
      <c r="A30" s="93" t="s">
        <v>92</v>
      </c>
      <c r="B30" s="106"/>
      <c r="C30" s="106"/>
      <c r="D30" s="106"/>
    </row>
    <row r="31" spans="1:4" ht="30" customHeight="1" x14ac:dyDescent="0.25">
      <c r="A31" s="92" t="s">
        <v>119</v>
      </c>
      <c r="B31" s="108">
        <f>SUM(B22:D30)</f>
        <v>42.72</v>
      </c>
      <c r="C31" s="108"/>
      <c r="D31" s="108"/>
    </row>
    <row r="32" spans="1:4" ht="30" customHeight="1" x14ac:dyDescent="0.25">
      <c r="A32" s="92" t="s">
        <v>122</v>
      </c>
      <c r="B32" s="112">
        <f>(B20+B31)*10%</f>
        <v>4.2720000000000002</v>
      </c>
      <c r="C32" s="113"/>
      <c r="D32" s="114"/>
    </row>
    <row r="33" spans="1:4" ht="30" customHeight="1" x14ac:dyDescent="0.25">
      <c r="A33" s="92" t="s">
        <v>124</v>
      </c>
      <c r="B33" s="108">
        <f>B20+B31+B32</f>
        <v>46.991999999999997</v>
      </c>
      <c r="C33" s="108"/>
      <c r="D33" s="108"/>
    </row>
    <row r="34" spans="1:4" ht="30" customHeight="1" x14ac:dyDescent="0.25">
      <c r="A34" s="92" t="s">
        <v>121</v>
      </c>
      <c r="B34" s="96">
        <f>((B6)/120)+((B7+B8+B9+B10+B11+B12+B13)/60)</f>
        <v>0</v>
      </c>
      <c r="C34" s="97"/>
      <c r="D34" s="97"/>
    </row>
  </sheetData>
  <mergeCells count="33">
    <mergeCell ref="B31:D31"/>
    <mergeCell ref="A21:D21"/>
    <mergeCell ref="A4:D4"/>
    <mergeCell ref="B33:D33"/>
    <mergeCell ref="B32:D32"/>
    <mergeCell ref="B29:D29"/>
    <mergeCell ref="B30:D30"/>
    <mergeCell ref="B23:D23"/>
    <mergeCell ref="B24:D24"/>
    <mergeCell ref="B25:D25"/>
    <mergeCell ref="B26:D26"/>
    <mergeCell ref="B27:D27"/>
    <mergeCell ref="B28:D28"/>
    <mergeCell ref="B15:D15"/>
    <mergeCell ref="B19:D19"/>
    <mergeCell ref="B18:D18"/>
    <mergeCell ref="B17:D17"/>
    <mergeCell ref="B16:D16"/>
    <mergeCell ref="B22:D22"/>
    <mergeCell ref="B7:D7"/>
    <mergeCell ref="B8:D8"/>
    <mergeCell ref="B9:D9"/>
    <mergeCell ref="B20:D20"/>
    <mergeCell ref="B10:D10"/>
    <mergeCell ref="B11:D11"/>
    <mergeCell ref="B12:D12"/>
    <mergeCell ref="B13:D13"/>
    <mergeCell ref="B14:D14"/>
    <mergeCell ref="A1:D1"/>
    <mergeCell ref="A2:D2"/>
    <mergeCell ref="B3:D3"/>
    <mergeCell ref="B5:D5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rightToLeft="1" topLeftCell="A10" zoomScale="60" zoomScaleNormal="60" workbookViewId="0">
      <selection activeCell="C19" sqref="C19"/>
    </sheetView>
  </sheetViews>
  <sheetFormatPr defaultColWidth="11.26953125" defaultRowHeight="15" customHeight="1" x14ac:dyDescent="0.25"/>
  <cols>
    <col min="1" max="1" width="44.26953125" customWidth="1"/>
    <col min="2" max="2" width="37.7265625" customWidth="1"/>
    <col min="3" max="3" width="29" customWidth="1"/>
    <col min="4" max="13" width="20.7265625" customWidth="1"/>
    <col min="14" max="16" width="25.7265625" customWidth="1"/>
    <col min="17" max="26" width="10.54296875" customWidth="1"/>
  </cols>
  <sheetData>
    <row r="1" spans="1:26" ht="30" customHeight="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5">
      <c r="A2" s="118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119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2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5">
      <c r="A6" s="8">
        <v>1</v>
      </c>
      <c r="B6" s="8" t="s">
        <v>20</v>
      </c>
      <c r="C6" s="9">
        <v>1150</v>
      </c>
      <c r="D6" s="95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1">
        <f t="shared" ref="P6:P13" si="0">SUM(D6:O6)</f>
        <v>12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5">
      <c r="A7" s="12">
        <v>2</v>
      </c>
      <c r="B7" s="12"/>
      <c r="C7" s="9"/>
      <c r="D7" s="95"/>
      <c r="E7" s="95"/>
      <c r="F7" s="10"/>
      <c r="G7" s="10"/>
      <c r="H7" s="10"/>
      <c r="I7" s="10"/>
      <c r="J7" s="10"/>
      <c r="K7" s="10"/>
      <c r="L7" s="10"/>
      <c r="M7" s="10"/>
      <c r="N7" s="10"/>
      <c r="O7" s="10"/>
      <c r="P7" s="13">
        <f t="shared" si="0"/>
        <v>0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5">
      <c r="A8" s="12">
        <v>3</v>
      </c>
      <c r="B8" s="12"/>
      <c r="C8" s="9"/>
      <c r="D8" s="95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3">
        <f t="shared" si="0"/>
        <v>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5">
      <c r="A9" s="12">
        <v>4</v>
      </c>
      <c r="B9" s="12"/>
      <c r="C9" s="9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>
        <f t="shared" si="0"/>
        <v>0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5">
      <c r="A10" s="12">
        <v>5</v>
      </c>
      <c r="B10" s="12"/>
      <c r="C10" s="9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>
        <f t="shared" si="0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5">
      <c r="A11" s="12">
        <v>6</v>
      </c>
      <c r="B11" s="12"/>
      <c r="C11" s="9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>
        <f t="shared" si="0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5">
      <c r="A12" s="14">
        <v>7</v>
      </c>
      <c r="B12" s="14"/>
      <c r="C12" s="9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0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5">
      <c r="A13" s="16" t="s">
        <v>21</v>
      </c>
      <c r="B13" s="17"/>
      <c r="C13" s="18"/>
      <c r="D13" s="19">
        <f t="shared" ref="D13:O13" si="1">SUMPRODUCT($C$6:$C$12,D6:D12)</f>
        <v>1150</v>
      </c>
      <c r="E13" s="19">
        <f t="shared" si="1"/>
        <v>1150</v>
      </c>
      <c r="F13" s="19">
        <f t="shared" si="1"/>
        <v>1150</v>
      </c>
      <c r="G13" s="19">
        <f t="shared" si="1"/>
        <v>1150</v>
      </c>
      <c r="H13" s="19">
        <f t="shared" si="1"/>
        <v>1150</v>
      </c>
      <c r="I13" s="19">
        <f t="shared" si="1"/>
        <v>1150</v>
      </c>
      <c r="J13" s="19">
        <f t="shared" si="1"/>
        <v>1150</v>
      </c>
      <c r="K13" s="19">
        <f t="shared" si="1"/>
        <v>1150</v>
      </c>
      <c r="L13" s="19">
        <f t="shared" si="1"/>
        <v>1150</v>
      </c>
      <c r="M13" s="19">
        <f t="shared" si="1"/>
        <v>1150</v>
      </c>
      <c r="N13" s="19">
        <f t="shared" si="1"/>
        <v>1150</v>
      </c>
      <c r="O13" s="19">
        <f t="shared" si="1"/>
        <v>1150</v>
      </c>
      <c r="P13" s="20">
        <f t="shared" si="0"/>
        <v>13800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5">
      <c r="A14" s="21" t="s">
        <v>22</v>
      </c>
      <c r="B14" s="2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5">
      <c r="A15" s="12" t="s">
        <v>4</v>
      </c>
      <c r="B15" s="23" t="s">
        <v>5</v>
      </c>
      <c r="C15" s="23" t="s">
        <v>23</v>
      </c>
      <c r="D15" s="23" t="s">
        <v>7</v>
      </c>
      <c r="E15" s="23" t="s">
        <v>8</v>
      </c>
      <c r="F15" s="23" t="s">
        <v>9</v>
      </c>
      <c r="G15" s="23" t="s">
        <v>10</v>
      </c>
      <c r="H15" s="23" t="s">
        <v>11</v>
      </c>
      <c r="I15" s="23" t="s">
        <v>12</v>
      </c>
      <c r="J15" s="23" t="s">
        <v>13</v>
      </c>
      <c r="K15" s="23" t="s">
        <v>14</v>
      </c>
      <c r="L15" s="23" t="s">
        <v>15</v>
      </c>
      <c r="M15" s="23" t="s">
        <v>16</v>
      </c>
      <c r="N15" s="23" t="s">
        <v>17</v>
      </c>
      <c r="O15" s="23" t="s">
        <v>18</v>
      </c>
      <c r="P15" s="23" t="s">
        <v>19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5">
      <c r="A16" s="8">
        <v>1</v>
      </c>
      <c r="B16" s="24" t="str">
        <f t="shared" ref="B16:B21" si="2">B6</f>
        <v>X1</v>
      </c>
      <c r="C16" s="25">
        <v>200</v>
      </c>
      <c r="D16" s="11">
        <f t="shared" ref="D16:O16" si="3">D6</f>
        <v>1</v>
      </c>
      <c r="E16" s="11">
        <f t="shared" si="3"/>
        <v>1</v>
      </c>
      <c r="F16" s="11">
        <f t="shared" si="3"/>
        <v>1</v>
      </c>
      <c r="G16" s="11">
        <f t="shared" si="3"/>
        <v>1</v>
      </c>
      <c r="H16" s="11">
        <f t="shared" si="3"/>
        <v>1</v>
      </c>
      <c r="I16" s="11">
        <f t="shared" si="3"/>
        <v>1</v>
      </c>
      <c r="J16" s="11">
        <f t="shared" si="3"/>
        <v>1</v>
      </c>
      <c r="K16" s="11">
        <f t="shared" si="3"/>
        <v>1</v>
      </c>
      <c r="L16" s="11">
        <f t="shared" si="3"/>
        <v>1</v>
      </c>
      <c r="M16" s="11">
        <f t="shared" si="3"/>
        <v>1</v>
      </c>
      <c r="N16" s="11">
        <f t="shared" si="3"/>
        <v>1</v>
      </c>
      <c r="O16" s="11">
        <f t="shared" si="3"/>
        <v>1</v>
      </c>
      <c r="P16" s="11">
        <f t="shared" ref="P16:P23" si="4">SUM(D16:O16)</f>
        <v>12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5">
      <c r="A17" s="12">
        <v>2</v>
      </c>
      <c r="B17" s="26">
        <f t="shared" si="2"/>
        <v>0</v>
      </c>
      <c r="C17" s="25">
        <v>0</v>
      </c>
      <c r="D17" s="11">
        <f t="shared" ref="D17:E21" si="5">D7</f>
        <v>0</v>
      </c>
      <c r="E17" s="11">
        <f t="shared" si="5"/>
        <v>0</v>
      </c>
      <c r="F17" s="11">
        <f t="shared" ref="F17:O17" si="6">F7</f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3">
        <f t="shared" si="4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5">
      <c r="A18" s="12">
        <v>3</v>
      </c>
      <c r="B18" s="24">
        <f t="shared" si="2"/>
        <v>0</v>
      </c>
      <c r="C18" s="25">
        <v>0</v>
      </c>
      <c r="D18" s="11">
        <f t="shared" si="5"/>
        <v>0</v>
      </c>
      <c r="E18" s="11">
        <f t="shared" ref="E18:O18" si="7">E8</f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  <c r="L18" s="11">
        <f t="shared" si="7"/>
        <v>0</v>
      </c>
      <c r="M18" s="11">
        <f t="shared" si="7"/>
        <v>0</v>
      </c>
      <c r="N18" s="11">
        <f t="shared" si="7"/>
        <v>0</v>
      </c>
      <c r="O18" s="11">
        <f t="shared" si="7"/>
        <v>0</v>
      </c>
      <c r="P18" s="13">
        <f t="shared" si="4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5">
      <c r="A19" s="12">
        <v>4</v>
      </c>
      <c r="B19" s="26">
        <f t="shared" si="2"/>
        <v>0</v>
      </c>
      <c r="C19" s="25">
        <v>0</v>
      </c>
      <c r="D19" s="11">
        <f t="shared" si="5"/>
        <v>0</v>
      </c>
      <c r="E19" s="11">
        <f t="shared" ref="E19:O19" si="8">E9</f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3">
        <f t="shared" si="4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5">
      <c r="A20" s="12">
        <v>5</v>
      </c>
      <c r="B20" s="24">
        <f t="shared" si="2"/>
        <v>0</v>
      </c>
      <c r="C20" s="25">
        <v>0</v>
      </c>
      <c r="D20" s="11">
        <f t="shared" si="5"/>
        <v>0</v>
      </c>
      <c r="E20" s="11">
        <f t="shared" ref="E20:O20" si="9">E10</f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  <c r="L20" s="11">
        <f t="shared" si="9"/>
        <v>0</v>
      </c>
      <c r="M20" s="11">
        <f t="shared" si="9"/>
        <v>0</v>
      </c>
      <c r="N20" s="11">
        <f t="shared" si="9"/>
        <v>0</v>
      </c>
      <c r="O20" s="11">
        <f t="shared" si="9"/>
        <v>0</v>
      </c>
      <c r="P20" s="13">
        <f t="shared" si="4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5">
      <c r="A21" s="12">
        <v>6</v>
      </c>
      <c r="B21" s="26">
        <f t="shared" si="2"/>
        <v>0</v>
      </c>
      <c r="C21" s="25">
        <v>0</v>
      </c>
      <c r="D21" s="11">
        <f t="shared" si="5"/>
        <v>0</v>
      </c>
      <c r="E21" s="11">
        <f t="shared" ref="E21:O21" si="10">E11</f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3">
        <f t="shared" si="4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5">
      <c r="A22" s="14">
        <v>7</v>
      </c>
      <c r="B22" s="27" t="s">
        <v>24</v>
      </c>
      <c r="C22" s="28"/>
      <c r="D22" s="29">
        <f>D13*15/115</f>
        <v>150</v>
      </c>
      <c r="E22" s="29">
        <f t="shared" ref="E22:O22" si="11">E13*15/115</f>
        <v>150</v>
      </c>
      <c r="F22" s="29">
        <f t="shared" si="11"/>
        <v>150</v>
      </c>
      <c r="G22" s="29">
        <f t="shared" si="11"/>
        <v>150</v>
      </c>
      <c r="H22" s="29">
        <f t="shared" si="11"/>
        <v>150</v>
      </c>
      <c r="I22" s="29">
        <f t="shared" si="11"/>
        <v>150</v>
      </c>
      <c r="J22" s="29">
        <f t="shared" si="11"/>
        <v>150</v>
      </c>
      <c r="K22" s="29">
        <f t="shared" si="11"/>
        <v>150</v>
      </c>
      <c r="L22" s="29">
        <f t="shared" si="11"/>
        <v>150</v>
      </c>
      <c r="M22" s="29">
        <f t="shared" si="11"/>
        <v>150</v>
      </c>
      <c r="N22" s="29">
        <f t="shared" si="11"/>
        <v>150</v>
      </c>
      <c r="O22" s="29">
        <f t="shared" si="11"/>
        <v>150</v>
      </c>
      <c r="P22" s="30">
        <f t="shared" si="4"/>
        <v>1800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5">
      <c r="A23" s="31" t="s">
        <v>25</v>
      </c>
      <c r="B23" s="32"/>
      <c r="C23" s="33"/>
      <c r="D23" s="19">
        <f t="shared" ref="D23:O23" si="12">SUMPRODUCT($C$16:$C$21,D16:D21)+D22</f>
        <v>350</v>
      </c>
      <c r="E23" s="19">
        <f t="shared" si="12"/>
        <v>350</v>
      </c>
      <c r="F23" s="19">
        <f t="shared" si="12"/>
        <v>350</v>
      </c>
      <c r="G23" s="19">
        <f t="shared" si="12"/>
        <v>350</v>
      </c>
      <c r="H23" s="19">
        <f t="shared" si="12"/>
        <v>350</v>
      </c>
      <c r="I23" s="19">
        <f t="shared" si="12"/>
        <v>350</v>
      </c>
      <c r="J23" s="19">
        <f t="shared" si="12"/>
        <v>350</v>
      </c>
      <c r="K23" s="19">
        <f t="shared" si="12"/>
        <v>350</v>
      </c>
      <c r="L23" s="19">
        <f t="shared" si="12"/>
        <v>350</v>
      </c>
      <c r="M23" s="19">
        <f t="shared" si="12"/>
        <v>350</v>
      </c>
      <c r="N23" s="19">
        <f t="shared" si="12"/>
        <v>350</v>
      </c>
      <c r="O23" s="19">
        <f t="shared" si="12"/>
        <v>350</v>
      </c>
      <c r="P23" s="34">
        <f t="shared" si="4"/>
        <v>4200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5">
      <c r="A24" s="35" t="s">
        <v>26</v>
      </c>
      <c r="B24" s="36"/>
      <c r="C24" s="37"/>
      <c r="D24" s="38">
        <f t="shared" ref="D24:P24" si="13">D13-D23</f>
        <v>800</v>
      </c>
      <c r="E24" s="38">
        <f t="shared" si="13"/>
        <v>800</v>
      </c>
      <c r="F24" s="38">
        <f t="shared" si="13"/>
        <v>800</v>
      </c>
      <c r="G24" s="38">
        <f t="shared" si="13"/>
        <v>800</v>
      </c>
      <c r="H24" s="38">
        <f t="shared" si="13"/>
        <v>800</v>
      </c>
      <c r="I24" s="38">
        <f t="shared" si="13"/>
        <v>800</v>
      </c>
      <c r="J24" s="38">
        <f t="shared" si="13"/>
        <v>800</v>
      </c>
      <c r="K24" s="38">
        <f t="shared" si="13"/>
        <v>800</v>
      </c>
      <c r="L24" s="38">
        <f t="shared" si="13"/>
        <v>800</v>
      </c>
      <c r="M24" s="38">
        <f t="shared" si="13"/>
        <v>800</v>
      </c>
      <c r="N24" s="38">
        <f t="shared" si="13"/>
        <v>800</v>
      </c>
      <c r="O24" s="38">
        <f t="shared" si="13"/>
        <v>800</v>
      </c>
      <c r="P24" s="39">
        <f t="shared" si="13"/>
        <v>9600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3" customHeight="1" x14ac:dyDescent="0.25">
      <c r="A26" s="120" t="s">
        <v>27</v>
      </c>
      <c r="B26" s="116"/>
      <c r="C26" s="116"/>
      <c r="D26" s="116"/>
      <c r="E26" s="11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5" customHeight="1" x14ac:dyDescent="0.25">
      <c r="A27" s="41" t="s">
        <v>28</v>
      </c>
      <c r="B27" s="23" t="s">
        <v>28</v>
      </c>
      <c r="C27" s="42" t="s">
        <v>28</v>
      </c>
      <c r="D27" s="12" t="s">
        <v>29</v>
      </c>
      <c r="E27" s="43" t="s">
        <v>29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9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9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100"/>
      <c r="D39" s="9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1:P1"/>
    <mergeCell ref="A2:P2"/>
    <mergeCell ref="A3:P3"/>
    <mergeCell ref="A26:E26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rightToLeft="1" topLeftCell="A25" zoomScale="60" workbookViewId="0">
      <selection activeCell="C62" sqref="C62"/>
    </sheetView>
  </sheetViews>
  <sheetFormatPr defaultColWidth="11.26953125" defaultRowHeight="15" customHeight="1" x14ac:dyDescent="0.25"/>
  <cols>
    <col min="1" max="1" width="43.7265625" customWidth="1"/>
    <col min="2" max="2" width="32" customWidth="1"/>
    <col min="3" max="14" width="17.26953125" customWidth="1"/>
    <col min="15" max="15" width="20" customWidth="1"/>
    <col min="16" max="26" width="10.54296875" customWidth="1"/>
  </cols>
  <sheetData>
    <row r="1" spans="1:26" ht="30" customHeight="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0" customHeight="1" x14ac:dyDescent="0.25">
      <c r="A2" s="118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30" customHeight="1" x14ac:dyDescent="0.25">
      <c r="A3" s="121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30" customHeight="1" x14ac:dyDescent="0.25">
      <c r="A4" s="122" t="s">
        <v>31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30" customHeight="1" x14ac:dyDescent="0.25">
      <c r="A5" s="3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0" customHeight="1" x14ac:dyDescent="0.25">
      <c r="A6" s="7" t="s">
        <v>4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19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30" customHeight="1" x14ac:dyDescent="0.25">
      <c r="A7" s="8" t="s">
        <v>21</v>
      </c>
      <c r="B7" s="47"/>
      <c r="C7" s="48">
        <f>'إيردات أول سنة'!D13</f>
        <v>1150</v>
      </c>
      <c r="D7" s="48">
        <f>'إيردات أول سنة'!E13</f>
        <v>1150</v>
      </c>
      <c r="E7" s="48">
        <f>'إيردات أول سنة'!F13</f>
        <v>1150</v>
      </c>
      <c r="F7" s="48">
        <f>'إيردات أول سنة'!G13</f>
        <v>1150</v>
      </c>
      <c r="G7" s="48">
        <f>'إيردات أول سنة'!H13</f>
        <v>1150</v>
      </c>
      <c r="H7" s="48">
        <f>'إيردات أول سنة'!I13</f>
        <v>1150</v>
      </c>
      <c r="I7" s="48">
        <f>'إيردات أول سنة'!J13</f>
        <v>1150</v>
      </c>
      <c r="J7" s="48">
        <f>'إيردات أول سنة'!K13</f>
        <v>1150</v>
      </c>
      <c r="K7" s="48">
        <f>'إيردات أول سنة'!L13</f>
        <v>1150</v>
      </c>
      <c r="L7" s="48">
        <f>'إيردات أول سنة'!M13</f>
        <v>1150</v>
      </c>
      <c r="M7" s="48">
        <f>'إيردات أول سنة'!N13</f>
        <v>1150</v>
      </c>
      <c r="N7" s="48">
        <f>'إيردات أول سنة'!O13</f>
        <v>1150</v>
      </c>
      <c r="O7" s="48">
        <f>'إيردات أول سنة'!P13</f>
        <v>13800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30" customHeight="1" x14ac:dyDescent="0.25">
      <c r="A8" s="14" t="s">
        <v>25</v>
      </c>
      <c r="B8" s="49"/>
      <c r="C8" s="50">
        <f>'إيردات أول سنة'!D23</f>
        <v>350</v>
      </c>
      <c r="D8" s="50">
        <f>'إيردات أول سنة'!E23</f>
        <v>350</v>
      </c>
      <c r="E8" s="50">
        <f>'إيردات أول سنة'!F23</f>
        <v>350</v>
      </c>
      <c r="F8" s="50">
        <f>'إيردات أول سنة'!G23</f>
        <v>350</v>
      </c>
      <c r="G8" s="50">
        <f>'إيردات أول سنة'!H23</f>
        <v>350</v>
      </c>
      <c r="H8" s="50">
        <f>'إيردات أول سنة'!I23</f>
        <v>350</v>
      </c>
      <c r="I8" s="50">
        <f>'إيردات أول سنة'!J23</f>
        <v>350</v>
      </c>
      <c r="J8" s="50">
        <f>'إيردات أول سنة'!K23</f>
        <v>350</v>
      </c>
      <c r="K8" s="50">
        <f>'إيردات أول سنة'!L23</f>
        <v>350</v>
      </c>
      <c r="L8" s="50">
        <f>'إيردات أول سنة'!M23</f>
        <v>350</v>
      </c>
      <c r="M8" s="50">
        <f>'إيردات أول سنة'!N23</f>
        <v>350</v>
      </c>
      <c r="N8" s="50">
        <f>'إيردات أول سنة'!O23</f>
        <v>350</v>
      </c>
      <c r="O8" s="50">
        <f>'إيردات أول سنة'!P23</f>
        <v>4200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0" customHeight="1" x14ac:dyDescent="0.25">
      <c r="A9" s="51" t="s">
        <v>26</v>
      </c>
      <c r="B9" s="52"/>
      <c r="C9" s="53">
        <f>'إيردات أول سنة'!D24</f>
        <v>800</v>
      </c>
      <c r="D9" s="53">
        <f>'إيردات أول سنة'!E24</f>
        <v>800</v>
      </c>
      <c r="E9" s="53">
        <f>'إيردات أول سنة'!F24</f>
        <v>800</v>
      </c>
      <c r="F9" s="53">
        <f>'إيردات أول سنة'!G24</f>
        <v>800</v>
      </c>
      <c r="G9" s="53">
        <f>'إيردات أول سنة'!H24</f>
        <v>800</v>
      </c>
      <c r="H9" s="53">
        <f>'إيردات أول سنة'!I24</f>
        <v>800</v>
      </c>
      <c r="I9" s="53">
        <f>'إيردات أول سنة'!J24</f>
        <v>800</v>
      </c>
      <c r="J9" s="53">
        <f>'إيردات أول سنة'!K24</f>
        <v>800</v>
      </c>
      <c r="K9" s="53">
        <f>'إيردات أول سنة'!L24</f>
        <v>800</v>
      </c>
      <c r="L9" s="53">
        <f>'إيردات أول سنة'!M24</f>
        <v>800</v>
      </c>
      <c r="M9" s="53">
        <f>'إيردات أول سنة'!N24</f>
        <v>800</v>
      </c>
      <c r="N9" s="53">
        <f>'إيردات أول سنة'!O24</f>
        <v>800</v>
      </c>
      <c r="O9" s="54">
        <f>'إيردات أول سنة'!P24</f>
        <v>9600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0" customHeight="1" x14ac:dyDescent="0.25">
      <c r="A10" s="55" t="s">
        <v>46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0" customHeight="1" x14ac:dyDescent="0.25">
      <c r="A11" s="58" t="s">
        <v>47</v>
      </c>
      <c r="B11" s="59" t="s">
        <v>48</v>
      </c>
      <c r="C11" s="59" t="s">
        <v>34</v>
      </c>
      <c r="D11" s="59" t="s">
        <v>35</v>
      </c>
      <c r="E11" s="59" t="s">
        <v>36</v>
      </c>
      <c r="F11" s="59" t="s">
        <v>37</v>
      </c>
      <c r="G11" s="59" t="s">
        <v>38</v>
      </c>
      <c r="H11" s="59" t="s">
        <v>39</v>
      </c>
      <c r="I11" s="59" t="s">
        <v>40</v>
      </c>
      <c r="J11" s="59" t="s">
        <v>41</v>
      </c>
      <c r="K11" s="59" t="s">
        <v>42</v>
      </c>
      <c r="L11" s="59" t="s">
        <v>43</v>
      </c>
      <c r="M11" s="59" t="s">
        <v>44</v>
      </c>
      <c r="N11" s="59" t="s">
        <v>45</v>
      </c>
      <c r="O11" s="59" t="s">
        <v>19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0" customHeight="1" x14ac:dyDescent="0.25">
      <c r="A12" s="12">
        <v>1</v>
      </c>
      <c r="B12" s="60" t="s">
        <v>49</v>
      </c>
      <c r="C12" s="61">
        <v>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>
        <f t="shared" ref="O12:O16" si="0">SUM(C12:N12)</f>
        <v>1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0" customHeight="1" x14ac:dyDescent="0.25">
      <c r="A13" s="12">
        <v>2</v>
      </c>
      <c r="B13" s="60" t="s">
        <v>50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>
        <f t="shared" si="0"/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0" customHeight="1" x14ac:dyDescent="0.25">
      <c r="A14" s="14">
        <v>3</v>
      </c>
      <c r="B14" s="63" t="s">
        <v>51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>
        <f t="shared" si="0"/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0" customHeight="1" x14ac:dyDescent="0.25">
      <c r="A15" s="14">
        <v>4</v>
      </c>
      <c r="B15" s="63" t="s">
        <v>52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50">
        <f t="shared" si="0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0" customHeight="1" x14ac:dyDescent="0.25">
      <c r="A16" s="65" t="s">
        <v>53</v>
      </c>
      <c r="B16" s="66"/>
      <c r="C16" s="53">
        <f t="shared" ref="C16:N16" si="1">SUM(C12:C15)</f>
        <v>1</v>
      </c>
      <c r="D16" s="53">
        <f t="shared" si="1"/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4">
        <f t="shared" si="0"/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0" customHeight="1" x14ac:dyDescent="0.25">
      <c r="A17" s="67" t="s">
        <v>54</v>
      </c>
      <c r="B17" s="59" t="s">
        <v>48</v>
      </c>
      <c r="C17" s="59" t="s">
        <v>34</v>
      </c>
      <c r="D17" s="59" t="s">
        <v>35</v>
      </c>
      <c r="E17" s="59" t="s">
        <v>36</v>
      </c>
      <c r="F17" s="59" t="s">
        <v>37</v>
      </c>
      <c r="G17" s="59" t="s">
        <v>38</v>
      </c>
      <c r="H17" s="59" t="s">
        <v>39</v>
      </c>
      <c r="I17" s="59" t="s">
        <v>40</v>
      </c>
      <c r="J17" s="59" t="s">
        <v>41</v>
      </c>
      <c r="K17" s="59" t="s">
        <v>42</v>
      </c>
      <c r="L17" s="59" t="s">
        <v>43</v>
      </c>
      <c r="M17" s="59" t="s">
        <v>44</v>
      </c>
      <c r="N17" s="59" t="s">
        <v>45</v>
      </c>
      <c r="O17" s="59" t="s">
        <v>19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0" customHeight="1" x14ac:dyDescent="0.25">
      <c r="A18" s="12">
        <v>1</v>
      </c>
      <c r="B18" s="60" t="s">
        <v>55</v>
      </c>
      <c r="C18" s="61">
        <v>1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2">
        <f t="shared" ref="O18:O21" si="2">SUM(C18:N18)</f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0" customHeight="1" x14ac:dyDescent="0.25">
      <c r="A19" s="12">
        <v>2</v>
      </c>
      <c r="B19" s="60" t="s">
        <v>56</v>
      </c>
      <c r="C19" s="61">
        <v>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>
        <f t="shared" si="2"/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0" customHeight="1" x14ac:dyDescent="0.25">
      <c r="A20" s="12">
        <v>3</v>
      </c>
      <c r="B20" s="60" t="s">
        <v>57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>
        <f t="shared" si="2"/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0" customHeight="1" x14ac:dyDescent="0.25">
      <c r="A21" s="12">
        <v>4</v>
      </c>
      <c r="B21" s="60" t="s">
        <v>58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f t="shared" si="2"/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0" customHeight="1" x14ac:dyDescent="0.25">
      <c r="A22" s="12">
        <v>5</v>
      </c>
      <c r="B22" s="60" t="s">
        <v>52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f>SUM(C22:N23)</f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0" customHeight="1" x14ac:dyDescent="0.25">
      <c r="A23" s="14">
        <v>6</v>
      </c>
      <c r="B23" s="60" t="s">
        <v>52</v>
      </c>
      <c r="C23" s="61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50">
        <f t="shared" ref="O23:O25" si="3">SUM(C23:N23)</f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0" customHeight="1" x14ac:dyDescent="0.25">
      <c r="A24" s="14">
        <v>7</v>
      </c>
      <c r="B24" s="68" t="s">
        <v>59</v>
      </c>
      <c r="C24" s="53">
        <f t="shared" ref="C24:N24" si="4">(SUM(C18:C23))*12/100</f>
        <v>0.12</v>
      </c>
      <c r="D24" s="53">
        <f t="shared" si="4"/>
        <v>0</v>
      </c>
      <c r="E24" s="53">
        <f t="shared" si="4"/>
        <v>0</v>
      </c>
      <c r="F24" s="53">
        <f t="shared" si="4"/>
        <v>0</v>
      </c>
      <c r="G24" s="53">
        <f t="shared" si="4"/>
        <v>0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3">
        <f t="shared" si="4"/>
        <v>0</v>
      </c>
      <c r="L24" s="53">
        <f t="shared" si="4"/>
        <v>0</v>
      </c>
      <c r="M24" s="53">
        <f t="shared" si="4"/>
        <v>0</v>
      </c>
      <c r="N24" s="53">
        <f t="shared" si="4"/>
        <v>0</v>
      </c>
      <c r="O24" s="50">
        <f t="shared" si="3"/>
        <v>0.12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30" customHeight="1" x14ac:dyDescent="0.25">
      <c r="A25" s="65" t="s">
        <v>60</v>
      </c>
      <c r="B25" s="69"/>
      <c r="C25" s="53">
        <f t="shared" ref="C25:N25" si="5">SUM(C18:C24)</f>
        <v>1.1200000000000001</v>
      </c>
      <c r="D25" s="53">
        <f t="shared" si="5"/>
        <v>0</v>
      </c>
      <c r="E25" s="53">
        <f t="shared" si="5"/>
        <v>0</v>
      </c>
      <c r="F25" s="53">
        <f t="shared" si="5"/>
        <v>0</v>
      </c>
      <c r="G25" s="53">
        <f t="shared" si="5"/>
        <v>0</v>
      </c>
      <c r="H25" s="53">
        <f t="shared" si="5"/>
        <v>0</v>
      </c>
      <c r="I25" s="53">
        <f t="shared" si="5"/>
        <v>0</v>
      </c>
      <c r="J25" s="53">
        <f t="shared" si="5"/>
        <v>0</v>
      </c>
      <c r="K25" s="53">
        <f t="shared" si="5"/>
        <v>0</v>
      </c>
      <c r="L25" s="53">
        <f t="shared" si="5"/>
        <v>0</v>
      </c>
      <c r="M25" s="53">
        <f t="shared" si="5"/>
        <v>0</v>
      </c>
      <c r="N25" s="53">
        <f t="shared" si="5"/>
        <v>0</v>
      </c>
      <c r="O25" s="54">
        <f t="shared" si="3"/>
        <v>1.1200000000000001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0" customHeight="1" x14ac:dyDescent="0.25">
      <c r="A26" s="67" t="s">
        <v>61</v>
      </c>
      <c r="B26" s="59" t="s">
        <v>48</v>
      </c>
      <c r="C26" s="59" t="s">
        <v>34</v>
      </c>
      <c r="D26" s="59" t="s">
        <v>35</v>
      </c>
      <c r="E26" s="59" t="s">
        <v>36</v>
      </c>
      <c r="F26" s="59" t="s">
        <v>37</v>
      </c>
      <c r="G26" s="59" t="s">
        <v>38</v>
      </c>
      <c r="H26" s="59" t="s">
        <v>39</v>
      </c>
      <c r="I26" s="59" t="s">
        <v>40</v>
      </c>
      <c r="J26" s="59" t="s">
        <v>41</v>
      </c>
      <c r="K26" s="59" t="s">
        <v>42</v>
      </c>
      <c r="L26" s="59" t="s">
        <v>43</v>
      </c>
      <c r="M26" s="59" t="s">
        <v>44</v>
      </c>
      <c r="N26" s="59" t="s">
        <v>45</v>
      </c>
      <c r="O26" s="59" t="s">
        <v>19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0" customHeight="1" x14ac:dyDescent="0.25">
      <c r="A27" s="12">
        <v>1</v>
      </c>
      <c r="B27" s="60" t="s">
        <v>62</v>
      </c>
      <c r="C27" s="61">
        <v>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f t="shared" ref="O27:O31" si="6">SUM(C27:N27)</f>
        <v>1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0" customHeight="1" x14ac:dyDescent="0.25">
      <c r="A28" s="12">
        <v>2</v>
      </c>
      <c r="B28" s="60" t="s">
        <v>63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f t="shared" si="6"/>
        <v>0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0" customHeight="1" x14ac:dyDescent="0.25">
      <c r="A29" s="12">
        <v>3</v>
      </c>
      <c r="B29" s="60" t="s">
        <v>64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f t="shared" si="6"/>
        <v>0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0" customHeight="1" x14ac:dyDescent="0.25">
      <c r="A30" s="14">
        <v>4</v>
      </c>
      <c r="B30" s="63" t="s">
        <v>65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50">
        <f t="shared" si="6"/>
        <v>0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0" customHeight="1" x14ac:dyDescent="0.25">
      <c r="A31" s="65" t="s">
        <v>66</v>
      </c>
      <c r="B31" s="66"/>
      <c r="C31" s="53">
        <f t="shared" ref="C31:N31" si="7">SUM(C27:C30)</f>
        <v>1</v>
      </c>
      <c r="D31" s="53">
        <f t="shared" si="7"/>
        <v>0</v>
      </c>
      <c r="E31" s="53">
        <f t="shared" si="7"/>
        <v>0</v>
      </c>
      <c r="F31" s="53">
        <f t="shared" si="7"/>
        <v>0</v>
      </c>
      <c r="G31" s="53">
        <f t="shared" si="7"/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4">
        <f t="shared" si="6"/>
        <v>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0" customHeight="1" x14ac:dyDescent="0.25">
      <c r="A32" s="67" t="s">
        <v>67</v>
      </c>
      <c r="B32" s="59" t="s">
        <v>48</v>
      </c>
      <c r="C32" s="59" t="s">
        <v>34</v>
      </c>
      <c r="D32" s="59" t="s">
        <v>35</v>
      </c>
      <c r="E32" s="59" t="s">
        <v>36</v>
      </c>
      <c r="F32" s="59" t="s">
        <v>37</v>
      </c>
      <c r="G32" s="59" t="s">
        <v>38</v>
      </c>
      <c r="H32" s="59" t="s">
        <v>39</v>
      </c>
      <c r="I32" s="59" t="s">
        <v>40</v>
      </c>
      <c r="J32" s="59" t="s">
        <v>41</v>
      </c>
      <c r="K32" s="59" t="s">
        <v>42</v>
      </c>
      <c r="L32" s="59" t="s">
        <v>43</v>
      </c>
      <c r="M32" s="59" t="s">
        <v>44</v>
      </c>
      <c r="N32" s="59" t="s">
        <v>45</v>
      </c>
      <c r="O32" s="59" t="s">
        <v>19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30" customHeight="1" x14ac:dyDescent="0.25">
      <c r="A33" s="12">
        <v>1</v>
      </c>
      <c r="B33" s="60" t="s">
        <v>68</v>
      </c>
      <c r="C33" s="61">
        <v>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f t="shared" ref="O33:O38" si="8">SUM(C33:N33)</f>
        <v>1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0" customHeight="1" x14ac:dyDescent="0.25">
      <c r="A34" s="12">
        <v>2</v>
      </c>
      <c r="B34" s="60" t="s">
        <v>69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f t="shared" si="8"/>
        <v>0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0" customHeight="1" x14ac:dyDescent="0.25">
      <c r="A35" s="12">
        <v>3</v>
      </c>
      <c r="B35" s="60" t="s">
        <v>70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f t="shared" si="8"/>
        <v>0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0" customHeight="1" x14ac:dyDescent="0.25">
      <c r="A36" s="12">
        <v>4</v>
      </c>
      <c r="B36" s="60" t="s">
        <v>71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f t="shared" si="8"/>
        <v>0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30" customHeight="1" x14ac:dyDescent="0.25">
      <c r="A37" s="14">
        <v>5</v>
      </c>
      <c r="B37" s="63" t="s">
        <v>52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0">
        <f t="shared" si="8"/>
        <v>0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0" customHeight="1" x14ac:dyDescent="0.25">
      <c r="A38" s="65" t="s">
        <v>72</v>
      </c>
      <c r="B38" s="66"/>
      <c r="C38" s="53">
        <f t="shared" ref="C38:N38" si="9">SUM(C33:C37)</f>
        <v>1</v>
      </c>
      <c r="D38" s="53">
        <f t="shared" si="9"/>
        <v>0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  <c r="N38" s="53">
        <f t="shared" si="9"/>
        <v>0</v>
      </c>
      <c r="O38" s="54">
        <f t="shared" si="8"/>
        <v>1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30" customHeight="1" x14ac:dyDescent="0.25">
      <c r="A39" s="67" t="s">
        <v>73</v>
      </c>
      <c r="B39" s="59" t="s">
        <v>48</v>
      </c>
      <c r="C39" s="59" t="s">
        <v>34</v>
      </c>
      <c r="D39" s="59" t="s">
        <v>35</v>
      </c>
      <c r="E39" s="59" t="s">
        <v>36</v>
      </c>
      <c r="F39" s="59" t="s">
        <v>37</v>
      </c>
      <c r="G39" s="59" t="s">
        <v>38</v>
      </c>
      <c r="H39" s="59" t="s">
        <v>39</v>
      </c>
      <c r="I39" s="59" t="s">
        <v>40</v>
      </c>
      <c r="J39" s="59" t="s">
        <v>41</v>
      </c>
      <c r="K39" s="59" t="s">
        <v>42</v>
      </c>
      <c r="L39" s="59" t="s">
        <v>43</v>
      </c>
      <c r="M39" s="59" t="s">
        <v>44</v>
      </c>
      <c r="N39" s="59" t="s">
        <v>45</v>
      </c>
      <c r="O39" s="59" t="s">
        <v>19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0" customHeight="1" x14ac:dyDescent="0.25">
      <c r="A40" s="12">
        <v>1</v>
      </c>
      <c r="B40" s="60" t="s">
        <v>74</v>
      </c>
      <c r="C40" s="61">
        <v>1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f t="shared" ref="O40:O45" si="10">SUM(C40:N40)</f>
        <v>1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0" customHeight="1" x14ac:dyDescent="0.25">
      <c r="A41" s="12">
        <v>2</v>
      </c>
      <c r="B41" s="60" t="s">
        <v>75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f t="shared" si="10"/>
        <v>0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30" customHeight="1" x14ac:dyDescent="0.25">
      <c r="A42" s="12">
        <v>3</v>
      </c>
      <c r="B42" s="60" t="s">
        <v>76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f t="shared" si="10"/>
        <v>0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0" customHeight="1" x14ac:dyDescent="0.25">
      <c r="A43" s="12">
        <v>4</v>
      </c>
      <c r="B43" s="60" t="s">
        <v>77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f t="shared" si="10"/>
        <v>0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0" customHeight="1" x14ac:dyDescent="0.25">
      <c r="A44" s="14">
        <v>5</v>
      </c>
      <c r="B44" s="63" t="s">
        <v>78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0">
        <f t="shared" si="10"/>
        <v>0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30" customHeight="1" x14ac:dyDescent="0.25">
      <c r="A45" s="65" t="s">
        <v>79</v>
      </c>
      <c r="B45" s="66"/>
      <c r="C45" s="53">
        <f t="shared" ref="C45:N45" si="11">SUM(C40:C44)</f>
        <v>1</v>
      </c>
      <c r="D45" s="53">
        <f t="shared" si="11"/>
        <v>0</v>
      </c>
      <c r="E45" s="53">
        <f t="shared" si="11"/>
        <v>0</v>
      </c>
      <c r="F45" s="53">
        <f t="shared" si="11"/>
        <v>0</v>
      </c>
      <c r="G45" s="53">
        <f t="shared" si="11"/>
        <v>0</v>
      </c>
      <c r="H45" s="53">
        <f t="shared" si="11"/>
        <v>0</v>
      </c>
      <c r="I45" s="53">
        <f t="shared" si="11"/>
        <v>0</v>
      </c>
      <c r="J45" s="53">
        <f t="shared" si="11"/>
        <v>0</v>
      </c>
      <c r="K45" s="53">
        <f t="shared" si="11"/>
        <v>0</v>
      </c>
      <c r="L45" s="53">
        <f t="shared" si="11"/>
        <v>0</v>
      </c>
      <c r="M45" s="53">
        <f t="shared" si="11"/>
        <v>0</v>
      </c>
      <c r="N45" s="53">
        <f t="shared" si="11"/>
        <v>0</v>
      </c>
      <c r="O45" s="54">
        <f t="shared" si="10"/>
        <v>1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0" customHeight="1" x14ac:dyDescent="0.25">
      <c r="A46" s="67" t="s">
        <v>80</v>
      </c>
      <c r="B46" s="59" t="s">
        <v>48</v>
      </c>
      <c r="C46" s="59" t="s">
        <v>34</v>
      </c>
      <c r="D46" s="59" t="s">
        <v>35</v>
      </c>
      <c r="E46" s="59" t="s">
        <v>36</v>
      </c>
      <c r="F46" s="59" t="s">
        <v>37</v>
      </c>
      <c r="G46" s="59" t="s">
        <v>38</v>
      </c>
      <c r="H46" s="59" t="s">
        <v>39</v>
      </c>
      <c r="I46" s="59" t="s">
        <v>40</v>
      </c>
      <c r="J46" s="59" t="s">
        <v>41</v>
      </c>
      <c r="K46" s="59" t="s">
        <v>42</v>
      </c>
      <c r="L46" s="59" t="s">
        <v>43</v>
      </c>
      <c r="M46" s="59" t="s">
        <v>44</v>
      </c>
      <c r="N46" s="59" t="s">
        <v>45</v>
      </c>
      <c r="O46" s="59" t="s">
        <v>19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0" customHeight="1" x14ac:dyDescent="0.25">
      <c r="A47" s="12">
        <v>1</v>
      </c>
      <c r="B47" s="60" t="s">
        <v>81</v>
      </c>
      <c r="C47" s="61">
        <v>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f t="shared" ref="O47:O60" si="12">SUM(C47:N47)</f>
        <v>1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0" customHeight="1" x14ac:dyDescent="0.25">
      <c r="A48" s="12">
        <v>2</v>
      </c>
      <c r="B48" s="60" t="s">
        <v>82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f t="shared" si="12"/>
        <v>0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0" customHeight="1" x14ac:dyDescent="0.25">
      <c r="A49" s="12">
        <v>3</v>
      </c>
      <c r="B49" s="60" t="s">
        <v>83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f t="shared" si="12"/>
        <v>0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0" customHeight="1" x14ac:dyDescent="0.25">
      <c r="A50" s="12">
        <v>4</v>
      </c>
      <c r="B50" s="60" t="s">
        <v>84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f t="shared" si="12"/>
        <v>0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30" customHeight="1" x14ac:dyDescent="0.25">
      <c r="A51" s="12">
        <v>5</v>
      </c>
      <c r="B51" s="60" t="s">
        <v>85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f t="shared" si="12"/>
        <v>0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30" customHeight="1" x14ac:dyDescent="0.25">
      <c r="A52" s="12">
        <v>6</v>
      </c>
      <c r="B52" s="60" t="s">
        <v>86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f t="shared" si="12"/>
        <v>0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30" customHeight="1" x14ac:dyDescent="0.25">
      <c r="A53" s="12">
        <v>7</v>
      </c>
      <c r="B53" s="60" t="s">
        <v>87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f t="shared" si="12"/>
        <v>0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30" customHeight="1" x14ac:dyDescent="0.25">
      <c r="A54" s="12">
        <v>8</v>
      </c>
      <c r="B54" s="60" t="s">
        <v>88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f t="shared" si="12"/>
        <v>0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0" customHeight="1" x14ac:dyDescent="0.25">
      <c r="A55" s="12">
        <v>9</v>
      </c>
      <c r="B55" s="60" t="s">
        <v>89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f t="shared" si="12"/>
        <v>0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30" customHeight="1" x14ac:dyDescent="0.25">
      <c r="A56" s="12">
        <v>10</v>
      </c>
      <c r="B56" s="60" t="s">
        <v>90</v>
      </c>
      <c r="C56" s="98">
        <f>'المبلغ المطلوب للتأسيس'!$B$34</f>
        <v>0</v>
      </c>
      <c r="D56" s="98">
        <f>'المبلغ المطلوب للتأسيس'!$B$34</f>
        <v>0</v>
      </c>
      <c r="E56" s="98">
        <f>'المبلغ المطلوب للتأسيس'!$B$34</f>
        <v>0</v>
      </c>
      <c r="F56" s="98">
        <f>'المبلغ المطلوب للتأسيس'!$B$34</f>
        <v>0</v>
      </c>
      <c r="G56" s="98">
        <f>'المبلغ المطلوب للتأسيس'!$B$34</f>
        <v>0</v>
      </c>
      <c r="H56" s="98">
        <f>'المبلغ المطلوب للتأسيس'!$B$34</f>
        <v>0</v>
      </c>
      <c r="I56" s="98">
        <f>'المبلغ المطلوب للتأسيس'!$B$34</f>
        <v>0</v>
      </c>
      <c r="J56" s="98">
        <f>'المبلغ المطلوب للتأسيس'!$B$34</f>
        <v>0</v>
      </c>
      <c r="K56" s="98">
        <f>'المبلغ المطلوب للتأسيس'!$B$34</f>
        <v>0</v>
      </c>
      <c r="L56" s="98">
        <f>'المبلغ المطلوب للتأسيس'!$B$34</f>
        <v>0</v>
      </c>
      <c r="M56" s="98">
        <f>'المبلغ المطلوب للتأسيس'!$B$34</f>
        <v>0</v>
      </c>
      <c r="N56" s="98">
        <f>'المبلغ المطلوب للتأسيس'!$B$34</f>
        <v>0</v>
      </c>
      <c r="O56" s="62">
        <f t="shared" si="12"/>
        <v>0</v>
      </c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30" customHeight="1" x14ac:dyDescent="0.25">
      <c r="A57" s="12">
        <v>11</v>
      </c>
      <c r="B57" s="60" t="s">
        <v>91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f t="shared" si="12"/>
        <v>0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30" customHeight="1" x14ac:dyDescent="0.25">
      <c r="A58" s="12">
        <v>12</v>
      </c>
      <c r="B58" s="60" t="s">
        <v>92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f t="shared" si="12"/>
        <v>0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30" customHeight="1" x14ac:dyDescent="0.25">
      <c r="A59" s="14">
        <v>13</v>
      </c>
      <c r="B59" s="63" t="s">
        <v>92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0">
        <f t="shared" si="12"/>
        <v>0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30" customHeight="1" x14ac:dyDescent="0.25">
      <c r="A60" s="41" t="s">
        <v>93</v>
      </c>
      <c r="B60" s="66"/>
      <c r="C60" s="53">
        <f>SUM(C47:C59)</f>
        <v>1</v>
      </c>
      <c r="D60" s="53">
        <f t="shared" ref="C60:N60" si="13">SUM(D47:D59)</f>
        <v>0</v>
      </c>
      <c r="E60" s="53">
        <f t="shared" si="13"/>
        <v>0</v>
      </c>
      <c r="F60" s="53">
        <f t="shared" si="13"/>
        <v>0</v>
      </c>
      <c r="G60" s="53">
        <f t="shared" si="13"/>
        <v>0</v>
      </c>
      <c r="H60" s="53">
        <f t="shared" si="13"/>
        <v>0</v>
      </c>
      <c r="I60" s="53">
        <f t="shared" si="13"/>
        <v>0</v>
      </c>
      <c r="J60" s="53">
        <f t="shared" si="13"/>
        <v>0</v>
      </c>
      <c r="K60" s="53">
        <f t="shared" si="13"/>
        <v>0</v>
      </c>
      <c r="L60" s="53">
        <f t="shared" si="13"/>
        <v>0</v>
      </c>
      <c r="M60" s="53">
        <f t="shared" si="13"/>
        <v>0</v>
      </c>
      <c r="N60" s="53">
        <f t="shared" si="13"/>
        <v>0</v>
      </c>
      <c r="O60" s="54">
        <f t="shared" si="12"/>
        <v>1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30" customHeight="1" x14ac:dyDescent="0.25">
      <c r="A61" s="70" t="s">
        <v>94</v>
      </c>
      <c r="B61" s="52"/>
      <c r="C61" s="53">
        <f>C16+C25+C31+C38+C45+C60</f>
        <v>6.12</v>
      </c>
      <c r="D61" s="53">
        <f t="shared" ref="C61:O61" si="14">D16+D25+D31+D38+D45+D60</f>
        <v>0</v>
      </c>
      <c r="E61" s="53">
        <f t="shared" si="14"/>
        <v>0</v>
      </c>
      <c r="F61" s="53">
        <f t="shared" si="14"/>
        <v>0</v>
      </c>
      <c r="G61" s="53">
        <f t="shared" si="14"/>
        <v>0</v>
      </c>
      <c r="H61" s="53">
        <f t="shared" si="14"/>
        <v>0</v>
      </c>
      <c r="I61" s="53">
        <f t="shared" si="14"/>
        <v>0</v>
      </c>
      <c r="J61" s="53">
        <f t="shared" si="14"/>
        <v>0</v>
      </c>
      <c r="K61" s="53">
        <f t="shared" si="14"/>
        <v>0</v>
      </c>
      <c r="L61" s="53">
        <f t="shared" si="14"/>
        <v>0</v>
      </c>
      <c r="M61" s="53">
        <f t="shared" si="14"/>
        <v>0</v>
      </c>
      <c r="N61" s="53">
        <f t="shared" si="14"/>
        <v>0</v>
      </c>
      <c r="O61" s="53">
        <f t="shared" si="14"/>
        <v>6.12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30" customHeight="1" x14ac:dyDescent="0.25">
      <c r="A62" s="35" t="s">
        <v>95</v>
      </c>
      <c r="B62" s="37"/>
      <c r="C62" s="38">
        <f t="shared" ref="C62:O62" si="15">C9-C61</f>
        <v>793.88</v>
      </c>
      <c r="D62" s="38">
        <f t="shared" si="15"/>
        <v>800</v>
      </c>
      <c r="E62" s="38">
        <f t="shared" si="15"/>
        <v>800</v>
      </c>
      <c r="F62" s="38">
        <f t="shared" si="15"/>
        <v>800</v>
      </c>
      <c r="G62" s="38">
        <f t="shared" si="15"/>
        <v>800</v>
      </c>
      <c r="H62" s="38">
        <f t="shared" si="15"/>
        <v>800</v>
      </c>
      <c r="I62" s="38">
        <f t="shared" si="15"/>
        <v>800</v>
      </c>
      <c r="J62" s="38">
        <f t="shared" si="15"/>
        <v>800</v>
      </c>
      <c r="K62" s="38">
        <f t="shared" si="15"/>
        <v>800</v>
      </c>
      <c r="L62" s="38">
        <f t="shared" si="15"/>
        <v>800</v>
      </c>
      <c r="M62" s="38">
        <f t="shared" si="15"/>
        <v>800</v>
      </c>
      <c r="N62" s="38">
        <f t="shared" si="15"/>
        <v>800</v>
      </c>
      <c r="O62" s="39">
        <f t="shared" si="15"/>
        <v>9593.8799999999992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3" customHeight="1" x14ac:dyDescent="0.25">
      <c r="A64" s="123" t="s">
        <v>27</v>
      </c>
      <c r="B64" s="116"/>
      <c r="C64" s="116"/>
      <c r="D64" s="116"/>
      <c r="E64" s="11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72" customHeight="1" x14ac:dyDescent="0.25">
      <c r="A65" s="71" t="s">
        <v>28</v>
      </c>
      <c r="B65" s="72" t="s">
        <v>28</v>
      </c>
      <c r="C65" s="73" t="s">
        <v>28</v>
      </c>
      <c r="D65" s="74" t="s">
        <v>29</v>
      </c>
      <c r="E65" s="75" t="s">
        <v>29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5">
    <mergeCell ref="A1:O1"/>
    <mergeCell ref="A2:O2"/>
    <mergeCell ref="A3:O3"/>
    <mergeCell ref="A4:O4"/>
    <mergeCell ref="A64:E64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opLeftCell="A7" workbookViewId="0">
      <selection activeCell="D7" sqref="D7"/>
    </sheetView>
  </sheetViews>
  <sheetFormatPr defaultColWidth="11.26953125" defaultRowHeight="15" customHeight="1" x14ac:dyDescent="0.25"/>
  <cols>
    <col min="1" max="1" width="45.1796875" customWidth="1"/>
    <col min="2" max="4" width="20.7265625" customWidth="1"/>
    <col min="5" max="14" width="10.7265625" customWidth="1"/>
    <col min="15" max="26" width="10.54296875" customWidth="1"/>
  </cols>
  <sheetData>
    <row r="1" spans="1:26" ht="30" customHeight="1" x14ac:dyDescent="0.25">
      <c r="A1" s="115" t="s">
        <v>0</v>
      </c>
      <c r="B1" s="116"/>
      <c r="C1" s="116"/>
      <c r="D1" s="117"/>
      <c r="E1" s="76"/>
      <c r="F1" s="76"/>
      <c r="G1" s="76"/>
      <c r="H1" s="76"/>
      <c r="I1" s="76"/>
      <c r="J1" s="76"/>
      <c r="K1" s="76"/>
      <c r="L1" s="76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0" customHeight="1" x14ac:dyDescent="0.25">
      <c r="A2" s="118" t="s">
        <v>1</v>
      </c>
      <c r="B2" s="116"/>
      <c r="C2" s="116"/>
      <c r="D2" s="117"/>
      <c r="E2" s="77"/>
      <c r="F2" s="77"/>
      <c r="G2" s="77"/>
      <c r="H2" s="77"/>
      <c r="I2" s="77"/>
      <c r="J2" s="77"/>
      <c r="K2" s="77"/>
      <c r="L2" s="77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30" customHeight="1" x14ac:dyDescent="0.25">
      <c r="A3" s="121" t="s">
        <v>96</v>
      </c>
      <c r="B3" s="116"/>
      <c r="C3" s="116"/>
      <c r="D3" s="117"/>
      <c r="E3" s="78"/>
      <c r="F3" s="78"/>
      <c r="G3" s="78"/>
      <c r="H3" s="78"/>
      <c r="I3" s="78"/>
      <c r="J3" s="78"/>
      <c r="K3" s="78"/>
      <c r="L3" s="78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30" customHeight="1" x14ac:dyDescent="0.35">
      <c r="A4" s="79" t="s">
        <v>4</v>
      </c>
      <c r="B4" s="80" t="s">
        <v>97</v>
      </c>
      <c r="C4" s="80" t="s">
        <v>98</v>
      </c>
      <c r="D4" s="80" t="s">
        <v>99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0" customHeight="1" x14ac:dyDescent="0.35">
      <c r="A5" s="81" t="s">
        <v>32</v>
      </c>
      <c r="B5" s="82"/>
      <c r="C5" s="101"/>
      <c r="D5" s="12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0" customHeight="1" x14ac:dyDescent="0.35">
      <c r="A6" s="84" t="s">
        <v>21</v>
      </c>
      <c r="B6" s="48">
        <f>'إجمالي أرباح خسائر السنة الأولى'!O7</f>
        <v>13800</v>
      </c>
      <c r="C6" s="85"/>
      <c r="D6" s="8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30" customHeight="1" x14ac:dyDescent="0.35">
      <c r="A7" s="86" t="s">
        <v>25</v>
      </c>
      <c r="B7" s="50">
        <f>'إجمالي أرباح خسائر السنة الأولى'!O8</f>
        <v>4200</v>
      </c>
      <c r="C7" s="85"/>
      <c r="D7" s="64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30" customHeight="1" x14ac:dyDescent="0.35">
      <c r="A8" s="87" t="s">
        <v>26</v>
      </c>
      <c r="B8" s="88">
        <f>'إجمالي أرباح خسائر السنة الأولى'!O9</f>
        <v>9600</v>
      </c>
      <c r="C8" s="88">
        <f t="shared" ref="C8:D8" si="0">C6-C7</f>
        <v>0</v>
      </c>
      <c r="D8" s="88">
        <f t="shared" si="0"/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0" customHeight="1" x14ac:dyDescent="0.35">
      <c r="A9" s="81" t="s">
        <v>46</v>
      </c>
      <c r="B9" s="82"/>
      <c r="C9" s="82"/>
      <c r="D9" s="8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0" customHeight="1" x14ac:dyDescent="0.35">
      <c r="A10" s="84" t="s">
        <v>53</v>
      </c>
      <c r="B10" s="48">
        <f>'إجمالي أرباح خسائر السنة الأولى'!O16</f>
        <v>1</v>
      </c>
      <c r="C10" s="85"/>
      <c r="D10" s="8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0" customHeight="1" x14ac:dyDescent="0.35">
      <c r="A11" s="89" t="s">
        <v>60</v>
      </c>
      <c r="B11" s="62">
        <f>'إجمالي أرباح خسائر السنة الأولى'!O25</f>
        <v>1.1200000000000001</v>
      </c>
      <c r="C11" s="61"/>
      <c r="D11" s="6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0" customHeight="1" x14ac:dyDescent="0.35">
      <c r="A12" s="89" t="s">
        <v>66</v>
      </c>
      <c r="B12" s="62">
        <f>'إجمالي أرباح خسائر السنة الأولى'!O31</f>
        <v>1</v>
      </c>
      <c r="C12" s="61"/>
      <c r="D12" s="6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0" customHeight="1" x14ac:dyDescent="0.35">
      <c r="A13" s="86" t="s">
        <v>72</v>
      </c>
      <c r="B13" s="50">
        <f>'إجمالي أرباح خسائر السنة الأولى'!O38</f>
        <v>1</v>
      </c>
      <c r="C13" s="64"/>
      <c r="D13" s="64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0" customHeight="1" x14ac:dyDescent="0.35">
      <c r="A14" s="89" t="s">
        <v>79</v>
      </c>
      <c r="B14" s="62">
        <f>'إجمالي أرباح خسائر السنة الأولى'!O45</f>
        <v>1</v>
      </c>
      <c r="C14" s="61"/>
      <c r="D14" s="6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0" customHeight="1" x14ac:dyDescent="0.35">
      <c r="A15" s="86" t="s">
        <v>93</v>
      </c>
      <c r="B15" s="50">
        <f>'إجمالي أرباح خسائر السنة الأولى'!O60</f>
        <v>1</v>
      </c>
      <c r="C15" s="64"/>
      <c r="D15" s="6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0" customHeight="1" x14ac:dyDescent="0.35">
      <c r="A16" s="90" t="s">
        <v>94</v>
      </c>
      <c r="B16" s="53">
        <f>'إجمالي أرباح خسائر السنة الأولى'!O61</f>
        <v>6.12</v>
      </c>
      <c r="C16" s="53">
        <f t="shared" ref="C16:D16" si="1">SUM(C10:C15)</f>
        <v>0</v>
      </c>
      <c r="D16" s="53">
        <f t="shared" si="1"/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0" customHeight="1" x14ac:dyDescent="0.35">
      <c r="A17" s="87" t="s">
        <v>95</v>
      </c>
      <c r="B17" s="88">
        <f>'إجمالي أرباح خسائر السنة الأولى'!O62</f>
        <v>9593.8799999999992</v>
      </c>
      <c r="C17" s="88">
        <f t="shared" ref="C17:D17" si="2">C8-C16</f>
        <v>0</v>
      </c>
      <c r="D17" s="88">
        <f t="shared" si="2"/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3">
    <mergeCell ref="A1:D1"/>
    <mergeCell ref="A2:D2"/>
    <mergeCell ref="A3:D3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المبلغ المطلوب للتأسيس</vt:lpstr>
      <vt:lpstr>إيردات أول سنة</vt:lpstr>
      <vt:lpstr>إجمالي أرباح خسائر السنة الأولى</vt:lpstr>
      <vt:lpstr>أرباح أو خسائر ثلاث سنوات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Bati, Hassan</dc:creator>
  <cp:lastModifiedBy>USER</cp:lastModifiedBy>
  <dcterms:created xsi:type="dcterms:W3CDTF">2019-10-12T06:36:39Z</dcterms:created>
  <dcterms:modified xsi:type="dcterms:W3CDTF">2023-02-02T07:23:29Z</dcterms:modified>
</cp:coreProperties>
</file>